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Objects="placeholders" saveExternalLinkValues="0" codeName="ThisWorkbook" defaultThemeVersion="124226"/>
  <mc:AlternateContent xmlns:mc="http://schemas.openxmlformats.org/markup-compatibility/2006">
    <mc:Choice Requires="x15">
      <x15ac:absPath xmlns:x15ac="http://schemas.microsoft.com/office/spreadsheetml/2010/11/ac" url="H:\WP\KS Admin\LIHTC\Webpage\"/>
    </mc:Choice>
  </mc:AlternateContent>
  <xr:revisionPtr revIDLastSave="0" documentId="8_{EF3DD56E-E20F-4A70-85C8-24F3DDB68568}" xr6:coauthVersionLast="46" xr6:coauthVersionMax="46" xr10:uidLastSave="{00000000-0000-0000-0000-000000000000}"/>
  <bookViews>
    <workbookView xWindow="23880" yWindow="-120" windowWidth="24240" windowHeight="17640" tabRatio="846" xr2:uid="{00000000-000D-0000-FFFF-FFFF00000000}"/>
  </bookViews>
  <sheets>
    <sheet name="Summary &amp; Dec of Subsidies" sheetId="34" r:id="rId1"/>
    <sheet name="LIHTC AppFraction" sheetId="24" r:id="rId2"/>
    <sheet name="SLIHC AppFraction" sheetId="25" r:id="rId3"/>
    <sheet name="UnitType-sq" sheetId="39" r:id="rId4"/>
    <sheet name="Project Costs" sheetId="32" r:id="rId5"/>
    <sheet name="Single Building" sheetId="38" r:id="rId6"/>
    <sheet name="Multiple Building" sheetId="33" r:id="rId7"/>
    <sheet name="Credit Calculations" sheetId="26" r:id="rId8"/>
  </sheets>
  <definedNames>
    <definedName name="_xlnm.Print_Area" localSheetId="7">'Credit Calculations'!$A$1:$O$86</definedName>
    <definedName name="_xlnm.Print_Area" localSheetId="1">'LIHTC AppFraction'!$A$1:$J$43</definedName>
    <definedName name="_xlnm.Print_Area" localSheetId="6">'Multiple Building'!$A$1:$L$97</definedName>
    <definedName name="_xlnm.Print_Area" localSheetId="4">'Project Costs'!$B$1:$W$97</definedName>
    <definedName name="_xlnm.Print_Area" localSheetId="5">'Single Building'!$A$1:$E$39</definedName>
    <definedName name="_xlnm.Print_Area" localSheetId="2">'SLIHC AppFraction'!$A$1:$J$43</definedName>
    <definedName name="_xlnm.Print_Area" localSheetId="0">'Summary &amp; Dec of Subsidies'!$A$1:$K$101</definedName>
    <definedName name="_xlnm.Print_Area" localSheetId="3">'UnitType-sq'!$A$1:$O$418</definedName>
    <definedName name="typefin">'Summary &amp; Dec of Subsidies'!$AA$5:$AA$9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2" i="32" l="1"/>
  <c r="U41" i="32"/>
  <c r="U6" i="32"/>
  <c r="Q67" i="32" l="1"/>
  <c r="Q63" i="32"/>
  <c r="I10" i="39" l="1"/>
  <c r="J446" i="39"/>
  <c r="J450" i="39"/>
  <c r="K450" i="39"/>
  <c r="N450" i="39"/>
  <c r="O450" i="39"/>
  <c r="J433" i="39"/>
  <c r="J437" i="39"/>
  <c r="K437" i="39"/>
  <c r="N437" i="39"/>
  <c r="O437" i="39"/>
  <c r="J340" i="39"/>
  <c r="J344" i="39"/>
  <c r="K344" i="39"/>
  <c r="N344" i="39"/>
  <c r="O344" i="39"/>
  <c r="J325" i="39"/>
  <c r="J312" i="39"/>
  <c r="J316" i="39"/>
  <c r="K316" i="39"/>
  <c r="N316" i="39"/>
  <c r="O316" i="39"/>
  <c r="J191" i="39"/>
  <c r="J165" i="39"/>
  <c r="J169" i="39"/>
  <c r="K169" i="39"/>
  <c r="N169" i="39"/>
  <c r="O169" i="39"/>
  <c r="J152" i="39"/>
  <c r="J156" i="39"/>
  <c r="K156" i="39"/>
  <c r="N156" i="39"/>
  <c r="O156" i="39"/>
  <c r="J56" i="39"/>
  <c r="J60" i="39"/>
  <c r="K60" i="39"/>
  <c r="N60" i="39"/>
  <c r="O60" i="39"/>
  <c r="C420" i="39"/>
  <c r="J420" i="39"/>
  <c r="J424" i="39"/>
  <c r="K424" i="39"/>
  <c r="J425" i="39"/>
  <c r="K425" i="39"/>
  <c r="J426" i="39"/>
  <c r="K426" i="39"/>
  <c r="J427" i="39"/>
  <c r="K427" i="39"/>
  <c r="J428" i="39"/>
  <c r="K428" i="39"/>
  <c r="B429" i="39"/>
  <c r="C429" i="39"/>
  <c r="D429" i="39"/>
  <c r="E429" i="39"/>
  <c r="F429" i="39"/>
  <c r="G429" i="39"/>
  <c r="H429" i="39"/>
  <c r="I429" i="39"/>
  <c r="J429" i="39"/>
  <c r="K429" i="39"/>
  <c r="L429" i="39"/>
  <c r="M429" i="39"/>
  <c r="D430" i="39"/>
  <c r="E430" i="39"/>
  <c r="D431" i="39"/>
  <c r="E431" i="39"/>
  <c r="C433" i="39"/>
  <c r="N373" i="39"/>
  <c r="O373" i="39"/>
  <c r="N374" i="39"/>
  <c r="O374" i="39"/>
  <c r="L375" i="39"/>
  <c r="M375" i="39"/>
  <c r="N375" i="39"/>
  <c r="O375" i="39"/>
  <c r="C312" i="39"/>
  <c r="J317" i="39"/>
  <c r="K317" i="39"/>
  <c r="J318" i="39"/>
  <c r="K318" i="39"/>
  <c r="J319" i="39"/>
  <c r="K319" i="39"/>
  <c r="J320" i="39"/>
  <c r="K320" i="39"/>
  <c r="B321" i="39"/>
  <c r="C321" i="39"/>
  <c r="D321" i="39"/>
  <c r="E321" i="39"/>
  <c r="F321" i="39"/>
  <c r="G321" i="39"/>
  <c r="H321" i="39"/>
  <c r="I321" i="39"/>
  <c r="J321" i="39"/>
  <c r="K321" i="39"/>
  <c r="L321" i="39"/>
  <c r="M321" i="39"/>
  <c r="D322" i="39"/>
  <c r="E322" i="39"/>
  <c r="D323" i="39"/>
  <c r="E323" i="39"/>
  <c r="C325" i="39"/>
  <c r="C232" i="39"/>
  <c r="J232" i="39"/>
  <c r="J236" i="39"/>
  <c r="K236" i="39"/>
  <c r="J237" i="39"/>
  <c r="K237" i="39"/>
  <c r="J238" i="39"/>
  <c r="K238" i="39"/>
  <c r="J239" i="39"/>
  <c r="K239" i="39"/>
  <c r="J240" i="39"/>
  <c r="K240" i="39"/>
  <c r="B241" i="39"/>
  <c r="C241" i="39"/>
  <c r="D241" i="39"/>
  <c r="E241" i="39"/>
  <c r="F241" i="39"/>
  <c r="G241" i="39"/>
  <c r="H241" i="39"/>
  <c r="I241" i="39"/>
  <c r="J241" i="39"/>
  <c r="K241" i="39"/>
  <c r="L241" i="39"/>
  <c r="M241" i="39"/>
  <c r="D242" i="39"/>
  <c r="E242" i="39"/>
  <c r="D243" i="39"/>
  <c r="E243" i="39"/>
  <c r="C245" i="39"/>
  <c r="J245" i="39"/>
  <c r="C219" i="39"/>
  <c r="J219" i="39"/>
  <c r="J223" i="39"/>
  <c r="K223" i="39"/>
  <c r="J224" i="39"/>
  <c r="K224" i="39"/>
  <c r="J225" i="39"/>
  <c r="K225" i="39"/>
  <c r="J226" i="39"/>
  <c r="K226" i="39"/>
  <c r="J227" i="39"/>
  <c r="K227" i="39"/>
  <c r="B228" i="39"/>
  <c r="C228" i="39"/>
  <c r="D228" i="39"/>
  <c r="E228" i="39"/>
  <c r="F228" i="39"/>
  <c r="G228" i="39"/>
  <c r="H228" i="39"/>
  <c r="I228" i="39"/>
  <c r="J228" i="39"/>
  <c r="K228" i="39"/>
  <c r="L228" i="39"/>
  <c r="M228" i="39"/>
  <c r="D229" i="39"/>
  <c r="E229" i="39"/>
  <c r="D230" i="39"/>
  <c r="E230" i="39"/>
  <c r="L174" i="39"/>
  <c r="M174" i="39"/>
  <c r="C165" i="39"/>
  <c r="J170" i="39"/>
  <c r="K170" i="39"/>
  <c r="N170" i="39"/>
  <c r="O170" i="39"/>
  <c r="J171" i="39"/>
  <c r="K171" i="39"/>
  <c r="N171" i="39"/>
  <c r="O171" i="39"/>
  <c r="J172" i="39"/>
  <c r="K172" i="39"/>
  <c r="N172" i="39"/>
  <c r="O172" i="39"/>
  <c r="J173" i="39"/>
  <c r="K173" i="39"/>
  <c r="N173" i="39"/>
  <c r="O173" i="39"/>
  <c r="B174" i="39"/>
  <c r="C174" i="39"/>
  <c r="D174" i="39"/>
  <c r="E174" i="39"/>
  <c r="F174" i="39"/>
  <c r="G174" i="39"/>
  <c r="H174" i="39"/>
  <c r="I174" i="39"/>
  <c r="J174" i="39"/>
  <c r="K174" i="39"/>
  <c r="N174" i="39"/>
  <c r="O174" i="39"/>
  <c r="D175" i="39"/>
  <c r="E175" i="39"/>
  <c r="D176" i="39"/>
  <c r="E176" i="39"/>
  <c r="C30" i="39"/>
  <c r="J30" i="39"/>
  <c r="J34" i="39"/>
  <c r="K34" i="39"/>
  <c r="N34" i="39"/>
  <c r="O34" i="39"/>
  <c r="J35" i="39"/>
  <c r="K35" i="39"/>
  <c r="N35" i="39"/>
  <c r="O35" i="39"/>
  <c r="J36" i="39"/>
  <c r="K36" i="39"/>
  <c r="N36" i="39"/>
  <c r="O36" i="39"/>
  <c r="J37" i="39"/>
  <c r="K37" i="39"/>
  <c r="N37" i="39"/>
  <c r="O37" i="39"/>
  <c r="J38" i="39"/>
  <c r="K38" i="39"/>
  <c r="N38" i="39"/>
  <c r="O38" i="39"/>
  <c r="B39" i="39"/>
  <c r="C39" i="39"/>
  <c r="D39" i="39"/>
  <c r="E39" i="39"/>
  <c r="F39" i="39"/>
  <c r="G39" i="39"/>
  <c r="H39" i="39"/>
  <c r="I39" i="39"/>
  <c r="J39" i="39"/>
  <c r="K39" i="39"/>
  <c r="L39" i="39"/>
  <c r="M39" i="39"/>
  <c r="N39" i="39"/>
  <c r="O39" i="39"/>
  <c r="D40" i="39"/>
  <c r="E40" i="39"/>
  <c r="D41" i="39"/>
  <c r="E41" i="39"/>
  <c r="C43" i="39"/>
  <c r="J43" i="39"/>
  <c r="E7" i="33" l="1"/>
  <c r="C8" i="32"/>
  <c r="V41" i="32"/>
  <c r="T42" i="32"/>
  <c r="T41" i="32"/>
  <c r="S41" i="32"/>
  <c r="S42" i="32" s="1"/>
  <c r="R77" i="32"/>
  <c r="R57" i="32"/>
  <c r="R63" i="32" s="1"/>
  <c r="R67" i="32" s="1"/>
  <c r="R41" i="32"/>
  <c r="R42" i="32" s="1"/>
  <c r="Q80" i="32"/>
  <c r="Q79" i="32"/>
  <c r="Q78" i="32"/>
  <c r="Q81" i="32" s="1"/>
  <c r="Q76" i="32"/>
  <c r="Q75" i="32"/>
  <c r="Q74" i="32"/>
  <c r="Q73" i="32"/>
  <c r="Q72" i="32"/>
  <c r="Q71" i="32"/>
  <c r="Q77" i="32" s="1"/>
  <c r="Q59" i="32"/>
  <c r="Q60" i="32"/>
  <c r="Q61" i="32"/>
  <c r="Q62" i="32"/>
  <c r="Q64" i="32"/>
  <c r="Q65" i="32"/>
  <c r="Q66" i="32"/>
  <c r="Q68" i="32"/>
  <c r="Q69" i="32"/>
  <c r="Q58" i="32"/>
  <c r="Q56" i="32"/>
  <c r="Q50" i="32"/>
  <c r="Q51" i="32"/>
  <c r="Q52" i="32"/>
  <c r="Q53" i="32"/>
  <c r="Q54" i="32"/>
  <c r="Q55" i="32"/>
  <c r="Q49" i="32"/>
  <c r="Q57" i="32" s="1"/>
  <c r="Q32" i="32"/>
  <c r="Q11" i="32"/>
  <c r="Q12" i="32"/>
  <c r="Q13" i="32"/>
  <c r="Q14" i="32"/>
  <c r="Q15" i="32"/>
  <c r="Q16" i="32"/>
  <c r="Q17" i="32"/>
  <c r="Q18" i="32"/>
  <c r="Q19" i="32"/>
  <c r="Q20" i="32"/>
  <c r="Q21" i="32"/>
  <c r="Q22" i="32"/>
  <c r="Q23" i="32"/>
  <c r="Q24" i="32"/>
  <c r="Q25" i="32"/>
  <c r="Q26" i="32"/>
  <c r="Q27" i="32"/>
  <c r="Q28" i="32"/>
  <c r="Q29" i="32"/>
  <c r="Q30" i="32"/>
  <c r="Q31" i="32"/>
  <c r="Q33" i="32"/>
  <c r="Q34" i="32"/>
  <c r="Q35" i="32"/>
  <c r="Q36" i="32"/>
  <c r="Q37" i="32"/>
  <c r="Q38" i="32"/>
  <c r="Q39" i="32"/>
  <c r="Q40" i="32"/>
  <c r="Q10" i="32"/>
  <c r="Q7" i="32"/>
  <c r="Q6" i="32"/>
  <c r="P4" i="32"/>
  <c r="P86" i="32" s="1"/>
  <c r="O4" i="32"/>
  <c r="O86" i="32" s="1"/>
  <c r="N4" i="32"/>
  <c r="N86" i="32" s="1"/>
  <c r="M4" i="32"/>
  <c r="M86" i="32" s="1"/>
  <c r="L4" i="32"/>
  <c r="K4" i="32"/>
  <c r="J4" i="32"/>
  <c r="I4" i="32"/>
  <c r="H4" i="32"/>
  <c r="G4" i="32"/>
  <c r="P81" i="32"/>
  <c r="O81" i="32"/>
  <c r="N81" i="32"/>
  <c r="M81" i="32"/>
  <c r="P77" i="32"/>
  <c r="O77" i="32"/>
  <c r="N77" i="32"/>
  <c r="M77" i="32"/>
  <c r="P57" i="32"/>
  <c r="P63" i="32" s="1"/>
  <c r="P67" i="32" s="1"/>
  <c r="O57" i="32"/>
  <c r="O63" i="32" s="1"/>
  <c r="O67" i="32" s="1"/>
  <c r="N57" i="32"/>
  <c r="N63" i="32" s="1"/>
  <c r="N67" i="32" s="1"/>
  <c r="M57" i="32"/>
  <c r="M63" i="32" s="1"/>
  <c r="M67" i="32" s="1"/>
  <c r="P41" i="32"/>
  <c r="P42" i="32" s="1"/>
  <c r="O41" i="32"/>
  <c r="O42" i="32" s="1"/>
  <c r="N41" i="32"/>
  <c r="N42" i="32" s="1"/>
  <c r="M41" i="32"/>
  <c r="M42" i="32" s="1"/>
  <c r="P8" i="32"/>
  <c r="P70" i="32" s="1"/>
  <c r="P82" i="32" s="1"/>
  <c r="O8" i="32"/>
  <c r="O70" i="32" s="1"/>
  <c r="O82" i="32" s="1"/>
  <c r="N8" i="32"/>
  <c r="N70" i="32" s="1"/>
  <c r="N82" i="32" s="1"/>
  <c r="M8" i="32"/>
  <c r="M70" i="32" s="1"/>
  <c r="M82" i="32" s="1"/>
  <c r="M46" i="32" l="1"/>
  <c r="O46" i="32"/>
  <c r="N46" i="32"/>
  <c r="P46" i="32"/>
  <c r="C58" i="34"/>
  <c r="C60" i="34" l="1"/>
  <c r="C59" i="34"/>
  <c r="D35" i="34" l="1"/>
  <c r="D55" i="34"/>
  <c r="K105" i="34"/>
  <c r="Q84" i="32" l="1"/>
  <c r="F64" i="33" l="1"/>
  <c r="E64" i="33"/>
  <c r="F62" i="33"/>
  <c r="E62" i="33"/>
  <c r="F58" i="33"/>
  <c r="E58" i="33"/>
  <c r="A10" i="26" l="1"/>
  <c r="A9" i="26"/>
  <c r="A8" i="26"/>
  <c r="F60" i="34" l="1"/>
  <c r="C405" i="39" l="1"/>
  <c r="C338" i="39"/>
  <c r="C271" i="39"/>
  <c r="C204" i="39"/>
  <c r="C137" i="39"/>
  <c r="C17" i="39"/>
  <c r="E11" i="33"/>
  <c r="K64" i="39"/>
  <c r="O64" i="39" s="1"/>
  <c r="J64" i="39"/>
  <c r="N64" i="39"/>
  <c r="K63" i="39"/>
  <c r="O63" i="39" s="1"/>
  <c r="J63" i="39"/>
  <c r="N63" i="39" s="1"/>
  <c r="K62" i="39"/>
  <c r="O62" i="39" s="1"/>
  <c r="J62" i="39"/>
  <c r="N62" i="39" s="1"/>
  <c r="K61" i="39"/>
  <c r="O61" i="39" s="1"/>
  <c r="J61" i="39"/>
  <c r="N61" i="39" s="1"/>
  <c r="K51" i="39"/>
  <c r="O51" i="39" s="1"/>
  <c r="J51" i="39"/>
  <c r="N51" i="39" s="1"/>
  <c r="K50" i="39"/>
  <c r="O50" i="39" s="1"/>
  <c r="J50" i="39"/>
  <c r="N50" i="39" s="1"/>
  <c r="K49" i="39"/>
  <c r="O49" i="39" s="1"/>
  <c r="J49" i="39"/>
  <c r="N49" i="39" s="1"/>
  <c r="K48" i="39"/>
  <c r="O48" i="39" s="1"/>
  <c r="K47" i="39"/>
  <c r="O47" i="39" s="1"/>
  <c r="J48" i="39"/>
  <c r="N48" i="39" s="1"/>
  <c r="J47" i="39"/>
  <c r="N47" i="39" s="1"/>
  <c r="K25" i="39"/>
  <c r="O25" i="39" s="1"/>
  <c r="J25" i="39"/>
  <c r="N25" i="39" s="1"/>
  <c r="K24" i="39"/>
  <c r="O24" i="39" s="1"/>
  <c r="J24" i="39"/>
  <c r="N24" i="39" s="1"/>
  <c r="K23" i="39"/>
  <c r="O23" i="39" s="1"/>
  <c r="J23" i="39"/>
  <c r="N23" i="39" s="1"/>
  <c r="K22" i="39"/>
  <c r="O22" i="39" s="1"/>
  <c r="J22" i="39"/>
  <c r="N22" i="39" s="1"/>
  <c r="K21" i="39"/>
  <c r="O21" i="39" s="1"/>
  <c r="J21" i="39"/>
  <c r="N21" i="39" s="1"/>
  <c r="M71" i="33"/>
  <c r="N71" i="33"/>
  <c r="O71" i="33"/>
  <c r="P71" i="33"/>
  <c r="Q71" i="33"/>
  <c r="R71" i="33"/>
  <c r="S71" i="33"/>
  <c r="T71" i="33"/>
  <c r="U71" i="33"/>
  <c r="V71" i="33"/>
  <c r="W71" i="33"/>
  <c r="X71" i="33"/>
  <c r="Y71" i="33"/>
  <c r="Z71" i="33"/>
  <c r="AA71" i="33"/>
  <c r="AB71" i="33"/>
  <c r="AC71" i="33"/>
  <c r="AD71" i="33"/>
  <c r="AE71" i="33"/>
  <c r="AF71" i="33"/>
  <c r="AG71" i="33"/>
  <c r="AH71" i="33"/>
  <c r="AI71" i="33"/>
  <c r="AJ71" i="33"/>
  <c r="AK71" i="33"/>
  <c r="AL71" i="33"/>
  <c r="AM71" i="33"/>
  <c r="AN71" i="33"/>
  <c r="AO71" i="33"/>
  <c r="AP71" i="33"/>
  <c r="AQ71" i="33"/>
  <c r="AR71" i="33"/>
  <c r="AS71" i="33"/>
  <c r="AT71" i="33"/>
  <c r="AU71" i="33"/>
  <c r="AV71" i="33"/>
  <c r="AW71" i="33"/>
  <c r="AX71" i="33"/>
  <c r="AY71" i="33"/>
  <c r="AZ71" i="33"/>
  <c r="BA71" i="33"/>
  <c r="BB71" i="33"/>
  <c r="M72" i="33"/>
  <c r="N72" i="33"/>
  <c r="O72" i="33"/>
  <c r="P72" i="33"/>
  <c r="Q72" i="33"/>
  <c r="R72" i="33"/>
  <c r="S72" i="33"/>
  <c r="T72" i="33"/>
  <c r="U72" i="33"/>
  <c r="V72" i="33"/>
  <c r="W72" i="33"/>
  <c r="X72" i="33"/>
  <c r="Y72" i="33"/>
  <c r="Z72" i="33"/>
  <c r="AA72" i="33"/>
  <c r="AB72" i="33"/>
  <c r="AC72" i="33"/>
  <c r="AD72" i="33"/>
  <c r="AE72" i="33"/>
  <c r="AF72" i="33"/>
  <c r="AG72" i="33"/>
  <c r="AH72" i="33"/>
  <c r="AI72" i="33"/>
  <c r="AJ72" i="33"/>
  <c r="AK72" i="33"/>
  <c r="AL72" i="33"/>
  <c r="AM72" i="33"/>
  <c r="AN72" i="33"/>
  <c r="AO72" i="33"/>
  <c r="AP72" i="33"/>
  <c r="AQ72" i="33"/>
  <c r="AR72" i="33"/>
  <c r="AS72" i="33"/>
  <c r="AT72" i="33"/>
  <c r="AU72" i="33"/>
  <c r="AV72" i="33"/>
  <c r="AW72" i="33"/>
  <c r="AX72" i="33"/>
  <c r="AY72" i="33"/>
  <c r="AZ72" i="33"/>
  <c r="BA72" i="33"/>
  <c r="BB72" i="33"/>
  <c r="M73" i="33"/>
  <c r="N73" i="33"/>
  <c r="O73" i="33"/>
  <c r="P73" i="33"/>
  <c r="Q73" i="33"/>
  <c r="R73" i="33"/>
  <c r="S73" i="33"/>
  <c r="T73" i="33"/>
  <c r="U73" i="33"/>
  <c r="V73" i="33"/>
  <c r="W73" i="33"/>
  <c r="X73" i="33"/>
  <c r="Y73" i="33"/>
  <c r="Z73" i="33"/>
  <c r="AA73" i="33"/>
  <c r="AB73" i="33"/>
  <c r="AC73" i="33"/>
  <c r="AD73" i="33"/>
  <c r="AE73" i="33"/>
  <c r="AF73" i="33"/>
  <c r="AG73" i="33"/>
  <c r="AH73" i="33"/>
  <c r="AI73" i="33"/>
  <c r="AJ73" i="33"/>
  <c r="AK73" i="33"/>
  <c r="AL73" i="33"/>
  <c r="AM73" i="33"/>
  <c r="AN73" i="33"/>
  <c r="AO73" i="33"/>
  <c r="AP73" i="33"/>
  <c r="AQ73" i="33"/>
  <c r="AR73" i="33"/>
  <c r="AS73" i="33"/>
  <c r="AT73" i="33"/>
  <c r="AU73" i="33"/>
  <c r="AV73" i="33"/>
  <c r="AW73" i="33"/>
  <c r="AX73" i="33"/>
  <c r="AY73" i="33"/>
  <c r="AZ73" i="33"/>
  <c r="BA73" i="33"/>
  <c r="BB73" i="33"/>
  <c r="M74" i="33"/>
  <c r="N74" i="33"/>
  <c r="O74" i="33"/>
  <c r="P74" i="33"/>
  <c r="Q74" i="33"/>
  <c r="R74" i="33"/>
  <c r="S74" i="33"/>
  <c r="T74" i="33"/>
  <c r="U74" i="33"/>
  <c r="V74" i="33"/>
  <c r="W74" i="33"/>
  <c r="X74" i="33"/>
  <c r="Y74" i="33"/>
  <c r="Z74" i="33"/>
  <c r="AA74" i="33"/>
  <c r="AB74" i="33"/>
  <c r="AC74" i="33"/>
  <c r="AD74" i="33"/>
  <c r="AE74" i="33"/>
  <c r="AF74" i="33"/>
  <c r="AG74" i="33"/>
  <c r="AH74" i="33"/>
  <c r="AI74" i="33"/>
  <c r="AJ74" i="33"/>
  <c r="AK74" i="33"/>
  <c r="AL74" i="33"/>
  <c r="AM74" i="33"/>
  <c r="AN74" i="33"/>
  <c r="AO74" i="33"/>
  <c r="AP74" i="33"/>
  <c r="AQ74" i="33"/>
  <c r="AR74" i="33"/>
  <c r="AS74" i="33"/>
  <c r="AT74" i="33"/>
  <c r="AU74" i="33"/>
  <c r="AV74" i="33"/>
  <c r="AW74" i="33"/>
  <c r="AX74" i="33"/>
  <c r="AY74" i="33"/>
  <c r="AZ74" i="33"/>
  <c r="BA74" i="33"/>
  <c r="BB74" i="33"/>
  <c r="M75" i="33"/>
  <c r="N75" i="33"/>
  <c r="O75" i="33"/>
  <c r="P75" i="33"/>
  <c r="Q75" i="33"/>
  <c r="R75" i="33"/>
  <c r="S75" i="33"/>
  <c r="T75" i="33"/>
  <c r="U75" i="33"/>
  <c r="V75" i="33"/>
  <c r="W75" i="33"/>
  <c r="X75" i="33"/>
  <c r="Y75" i="33"/>
  <c r="Z75" i="33"/>
  <c r="AA75" i="33"/>
  <c r="AB75" i="33"/>
  <c r="AC75" i="33"/>
  <c r="AD75" i="33"/>
  <c r="AE75" i="33"/>
  <c r="AF75" i="33"/>
  <c r="AG75" i="33"/>
  <c r="AH75" i="33"/>
  <c r="AI75" i="33"/>
  <c r="AJ75" i="33"/>
  <c r="AK75" i="33"/>
  <c r="AL75" i="33"/>
  <c r="AM75" i="33"/>
  <c r="AN75" i="33"/>
  <c r="AO75" i="33"/>
  <c r="AP75" i="33"/>
  <c r="AQ75" i="33"/>
  <c r="AR75" i="33"/>
  <c r="AS75" i="33"/>
  <c r="AT75" i="33"/>
  <c r="AU75" i="33"/>
  <c r="AV75" i="33"/>
  <c r="AW75" i="33"/>
  <c r="AX75" i="33"/>
  <c r="AY75" i="33"/>
  <c r="AZ75" i="33"/>
  <c r="BA75" i="33"/>
  <c r="BB75" i="33"/>
  <c r="M76" i="33"/>
  <c r="N76" i="33"/>
  <c r="O76" i="33"/>
  <c r="P76" i="33"/>
  <c r="Q76" i="33"/>
  <c r="R76" i="33"/>
  <c r="S76" i="33"/>
  <c r="T76" i="33"/>
  <c r="U76" i="33"/>
  <c r="V76" i="33"/>
  <c r="W76" i="33"/>
  <c r="X76" i="33"/>
  <c r="Y76" i="33"/>
  <c r="Z76" i="33"/>
  <c r="AA76" i="33"/>
  <c r="AB76" i="33"/>
  <c r="AC76" i="33"/>
  <c r="AD76" i="33"/>
  <c r="AE76" i="33"/>
  <c r="AF76" i="33"/>
  <c r="AG76" i="33"/>
  <c r="AH76" i="33"/>
  <c r="AI76" i="33"/>
  <c r="AJ76" i="33"/>
  <c r="AK76" i="33"/>
  <c r="AL76" i="33"/>
  <c r="AM76" i="33"/>
  <c r="AN76" i="33"/>
  <c r="AO76" i="33"/>
  <c r="AP76" i="33"/>
  <c r="AQ76" i="33"/>
  <c r="AR76" i="33"/>
  <c r="AS76" i="33"/>
  <c r="AT76" i="33"/>
  <c r="AU76" i="33"/>
  <c r="AV76" i="33"/>
  <c r="AW76" i="33"/>
  <c r="AX76" i="33"/>
  <c r="AY76" i="33"/>
  <c r="AZ76" i="33"/>
  <c r="BA76" i="33"/>
  <c r="BB76" i="33"/>
  <c r="M68" i="33"/>
  <c r="N68" i="33"/>
  <c r="O68" i="33"/>
  <c r="P68" i="33"/>
  <c r="Q68" i="33"/>
  <c r="R68" i="33"/>
  <c r="S68" i="33"/>
  <c r="T68" i="33"/>
  <c r="U68" i="33"/>
  <c r="V68" i="33"/>
  <c r="W68" i="33"/>
  <c r="X68" i="33"/>
  <c r="Y68" i="33"/>
  <c r="Z68" i="33"/>
  <c r="AA68" i="33"/>
  <c r="AB68" i="33"/>
  <c r="AC68" i="33"/>
  <c r="AD68" i="33"/>
  <c r="AE68" i="33"/>
  <c r="AF68" i="33"/>
  <c r="AG68" i="33"/>
  <c r="AH68" i="33"/>
  <c r="AI68" i="33"/>
  <c r="AJ68" i="33"/>
  <c r="AK68" i="33"/>
  <c r="AL68" i="33"/>
  <c r="AM68" i="33"/>
  <c r="AN68" i="33"/>
  <c r="AO68" i="33"/>
  <c r="AP68" i="33"/>
  <c r="AQ68" i="33"/>
  <c r="AR68" i="33"/>
  <c r="AS68" i="33"/>
  <c r="AT68" i="33"/>
  <c r="AU68" i="33"/>
  <c r="AV68" i="33"/>
  <c r="AW68" i="33"/>
  <c r="AX68" i="33"/>
  <c r="AY68" i="33"/>
  <c r="AZ68" i="33"/>
  <c r="BA68" i="33"/>
  <c r="BB68" i="33"/>
  <c r="M69" i="33"/>
  <c r="N69" i="33"/>
  <c r="O69" i="33"/>
  <c r="P69" i="33"/>
  <c r="Q69" i="33"/>
  <c r="R69" i="33"/>
  <c r="S69" i="33"/>
  <c r="T69" i="33"/>
  <c r="U69" i="33"/>
  <c r="V69" i="33"/>
  <c r="W69" i="33"/>
  <c r="X69" i="33"/>
  <c r="Y69" i="33"/>
  <c r="Z69" i="33"/>
  <c r="AA69" i="33"/>
  <c r="AB69" i="33"/>
  <c r="AC69" i="33"/>
  <c r="AD69" i="33"/>
  <c r="AE69" i="33"/>
  <c r="AF69" i="33"/>
  <c r="AG69" i="33"/>
  <c r="AH69" i="33"/>
  <c r="AI69" i="33"/>
  <c r="AJ69" i="33"/>
  <c r="AK69" i="33"/>
  <c r="AL69" i="33"/>
  <c r="AM69" i="33"/>
  <c r="AN69" i="33"/>
  <c r="AO69" i="33"/>
  <c r="AP69" i="33"/>
  <c r="AQ69" i="33"/>
  <c r="AR69" i="33"/>
  <c r="AS69" i="33"/>
  <c r="AT69" i="33"/>
  <c r="AU69" i="33"/>
  <c r="AV69" i="33"/>
  <c r="AW69" i="33"/>
  <c r="AX69" i="33"/>
  <c r="AY69" i="33"/>
  <c r="AZ69" i="33"/>
  <c r="BA69" i="33"/>
  <c r="BB69" i="33"/>
  <c r="M64" i="33"/>
  <c r="N64" i="33"/>
  <c r="O64" i="33"/>
  <c r="P64" i="33"/>
  <c r="Q64" i="33"/>
  <c r="R64" i="33"/>
  <c r="S64" i="33"/>
  <c r="T64" i="33"/>
  <c r="U64" i="33"/>
  <c r="V64" i="33"/>
  <c r="W64" i="33"/>
  <c r="X64" i="33"/>
  <c r="Y64" i="33"/>
  <c r="Z64" i="33"/>
  <c r="AA64" i="33"/>
  <c r="AB64" i="33"/>
  <c r="AC64" i="33"/>
  <c r="AD64" i="33"/>
  <c r="AE64" i="33"/>
  <c r="AF64" i="33"/>
  <c r="AG64" i="33"/>
  <c r="AH64" i="33"/>
  <c r="AI64" i="33"/>
  <c r="AJ64" i="33"/>
  <c r="AK64" i="33"/>
  <c r="AL64" i="33"/>
  <c r="AM64" i="33"/>
  <c r="AN64" i="33"/>
  <c r="AO64" i="33"/>
  <c r="AP64" i="33"/>
  <c r="AQ64" i="33"/>
  <c r="AR64" i="33"/>
  <c r="AS64" i="33"/>
  <c r="AT64" i="33"/>
  <c r="AU64" i="33"/>
  <c r="AV64" i="33"/>
  <c r="AW64" i="33"/>
  <c r="AX64" i="33"/>
  <c r="AY64" i="33"/>
  <c r="AZ64" i="33"/>
  <c r="BA64" i="33"/>
  <c r="BB64" i="33"/>
  <c r="M65" i="33"/>
  <c r="N65" i="33"/>
  <c r="O65" i="33"/>
  <c r="P65" i="33"/>
  <c r="Q65" i="33"/>
  <c r="R65" i="33"/>
  <c r="S65" i="33"/>
  <c r="T65" i="33"/>
  <c r="U65" i="33"/>
  <c r="V65" i="33"/>
  <c r="W65" i="33"/>
  <c r="X65" i="33"/>
  <c r="Y65" i="33"/>
  <c r="Z65" i="33"/>
  <c r="AA65" i="33"/>
  <c r="AB65" i="33"/>
  <c r="AC65" i="33"/>
  <c r="AD65" i="33"/>
  <c r="AE65" i="33"/>
  <c r="AF65" i="33"/>
  <c r="AG65" i="33"/>
  <c r="AH65" i="33"/>
  <c r="AI65" i="33"/>
  <c r="AJ65" i="33"/>
  <c r="AK65" i="33"/>
  <c r="AL65" i="33"/>
  <c r="AM65" i="33"/>
  <c r="AN65" i="33"/>
  <c r="AO65" i="33"/>
  <c r="AP65" i="33"/>
  <c r="AQ65" i="33"/>
  <c r="AR65" i="33"/>
  <c r="AS65" i="33"/>
  <c r="AT65" i="33"/>
  <c r="AU65" i="33"/>
  <c r="AV65" i="33"/>
  <c r="AW65" i="33"/>
  <c r="AX65" i="33"/>
  <c r="AY65" i="33"/>
  <c r="AZ65" i="33"/>
  <c r="BA65" i="33"/>
  <c r="BB65" i="33"/>
  <c r="M66" i="33"/>
  <c r="N66" i="33"/>
  <c r="O66" i="33"/>
  <c r="P66" i="33"/>
  <c r="Q66" i="33"/>
  <c r="R66" i="33"/>
  <c r="S66" i="33"/>
  <c r="T66" i="33"/>
  <c r="U66" i="33"/>
  <c r="V66" i="33"/>
  <c r="W66" i="33"/>
  <c r="X66" i="33"/>
  <c r="Y66" i="33"/>
  <c r="Z66" i="33"/>
  <c r="AA66" i="33"/>
  <c r="AB66" i="33"/>
  <c r="AC66" i="33"/>
  <c r="AD66" i="33"/>
  <c r="AE66" i="33"/>
  <c r="AF66" i="33"/>
  <c r="AG66" i="33"/>
  <c r="AH66" i="33"/>
  <c r="AI66" i="33"/>
  <c r="AJ66" i="33"/>
  <c r="AK66" i="33"/>
  <c r="AL66" i="33"/>
  <c r="AM66" i="33"/>
  <c r="AN66" i="33"/>
  <c r="AO66" i="33"/>
  <c r="AP66" i="33"/>
  <c r="AQ66" i="33"/>
  <c r="AR66" i="33"/>
  <c r="AS66" i="33"/>
  <c r="AT66" i="33"/>
  <c r="AU66" i="33"/>
  <c r="AV66" i="33"/>
  <c r="AW66" i="33"/>
  <c r="AX66" i="33"/>
  <c r="AY66" i="33"/>
  <c r="AZ66" i="33"/>
  <c r="BA66" i="33"/>
  <c r="BB66" i="33"/>
  <c r="M58" i="33"/>
  <c r="N58" i="33"/>
  <c r="O58" i="33"/>
  <c r="P58" i="33"/>
  <c r="Q58" i="33"/>
  <c r="R58" i="33"/>
  <c r="S58" i="33"/>
  <c r="T58" i="33"/>
  <c r="U58" i="33"/>
  <c r="V58" i="33"/>
  <c r="W58" i="33"/>
  <c r="X58" i="33"/>
  <c r="Y58" i="33"/>
  <c r="Z58" i="33"/>
  <c r="AA58" i="33"/>
  <c r="AB58" i="33"/>
  <c r="AC58" i="33"/>
  <c r="AD58" i="33"/>
  <c r="AE58" i="33"/>
  <c r="AF58" i="33"/>
  <c r="AG58" i="33"/>
  <c r="AH58" i="33"/>
  <c r="AI58" i="33"/>
  <c r="AJ58" i="33"/>
  <c r="AK58" i="33"/>
  <c r="AL58" i="33"/>
  <c r="AM58" i="33"/>
  <c r="AN58" i="33"/>
  <c r="AO58" i="33"/>
  <c r="AP58" i="33"/>
  <c r="AQ58" i="33"/>
  <c r="AR58" i="33"/>
  <c r="AS58" i="33"/>
  <c r="AT58" i="33"/>
  <c r="AU58" i="33"/>
  <c r="AV58" i="33"/>
  <c r="AW58" i="33"/>
  <c r="AX58" i="33"/>
  <c r="AY58" i="33"/>
  <c r="AZ58" i="33"/>
  <c r="BA58" i="33"/>
  <c r="BB58" i="33"/>
  <c r="M59" i="33"/>
  <c r="N59" i="33"/>
  <c r="O59" i="33"/>
  <c r="P59" i="33"/>
  <c r="Q59" i="33"/>
  <c r="R59" i="33"/>
  <c r="S59" i="33"/>
  <c r="T59" i="33"/>
  <c r="U59" i="33"/>
  <c r="V59" i="33"/>
  <c r="W59" i="33"/>
  <c r="X59" i="33"/>
  <c r="Y59" i="33"/>
  <c r="Z59" i="33"/>
  <c r="AA59" i="33"/>
  <c r="AB59" i="33"/>
  <c r="AC59" i="33"/>
  <c r="AD59" i="33"/>
  <c r="AE59" i="33"/>
  <c r="AF59" i="33"/>
  <c r="AG59" i="33"/>
  <c r="AH59" i="33"/>
  <c r="AI59" i="33"/>
  <c r="AJ59" i="33"/>
  <c r="AK59" i="33"/>
  <c r="AL59" i="33"/>
  <c r="AM59" i="33"/>
  <c r="AN59" i="33"/>
  <c r="AO59" i="33"/>
  <c r="AP59" i="33"/>
  <c r="AQ59" i="33"/>
  <c r="AR59" i="33"/>
  <c r="AS59" i="33"/>
  <c r="AT59" i="33"/>
  <c r="AU59" i="33"/>
  <c r="AV59" i="33"/>
  <c r="AW59" i="33"/>
  <c r="AX59" i="33"/>
  <c r="AY59" i="33"/>
  <c r="AZ59" i="33"/>
  <c r="BA59" i="33"/>
  <c r="BB59" i="33"/>
  <c r="M60" i="33"/>
  <c r="N60" i="33"/>
  <c r="O60" i="33"/>
  <c r="P60" i="33"/>
  <c r="Q60" i="33"/>
  <c r="R60" i="33"/>
  <c r="S60" i="33"/>
  <c r="T60" i="33"/>
  <c r="U60" i="33"/>
  <c r="V60" i="33"/>
  <c r="W60" i="33"/>
  <c r="X60" i="33"/>
  <c r="Y60" i="33"/>
  <c r="Z60" i="33"/>
  <c r="AA60" i="33"/>
  <c r="AB60" i="33"/>
  <c r="AC60" i="33"/>
  <c r="AD60" i="33"/>
  <c r="AE60" i="33"/>
  <c r="AF60" i="33"/>
  <c r="AG60" i="33"/>
  <c r="AH60" i="33"/>
  <c r="AI60" i="33"/>
  <c r="AJ60" i="33"/>
  <c r="AK60" i="33"/>
  <c r="AL60" i="33"/>
  <c r="AM60" i="33"/>
  <c r="AN60" i="33"/>
  <c r="AO60" i="33"/>
  <c r="AP60" i="33"/>
  <c r="AQ60" i="33"/>
  <c r="AR60" i="33"/>
  <c r="AS60" i="33"/>
  <c r="AT60" i="33"/>
  <c r="AU60" i="33"/>
  <c r="AV60" i="33"/>
  <c r="AW60" i="33"/>
  <c r="AX60" i="33"/>
  <c r="AY60" i="33"/>
  <c r="AZ60" i="33"/>
  <c r="BA60" i="33"/>
  <c r="BB60" i="33"/>
  <c r="M61" i="33"/>
  <c r="N61" i="33"/>
  <c r="O61" i="33"/>
  <c r="P61" i="33"/>
  <c r="Q61" i="33"/>
  <c r="R61" i="33"/>
  <c r="S61" i="33"/>
  <c r="T61" i="33"/>
  <c r="U61" i="33"/>
  <c r="V61" i="33"/>
  <c r="W61" i="33"/>
  <c r="X61" i="33"/>
  <c r="Y61" i="33"/>
  <c r="Z61" i="33"/>
  <c r="AA61" i="33"/>
  <c r="AB61" i="33"/>
  <c r="AC61" i="33"/>
  <c r="AD61" i="33"/>
  <c r="AE61" i="33"/>
  <c r="AF61" i="33"/>
  <c r="AG61" i="33"/>
  <c r="AH61" i="33"/>
  <c r="AI61" i="33"/>
  <c r="AJ61" i="33"/>
  <c r="AK61" i="33"/>
  <c r="AL61" i="33"/>
  <c r="AM61" i="33"/>
  <c r="AN61" i="33"/>
  <c r="AO61" i="33"/>
  <c r="AP61" i="33"/>
  <c r="AQ61" i="33"/>
  <c r="AR61" i="33"/>
  <c r="AS61" i="33"/>
  <c r="AT61" i="33"/>
  <c r="AU61" i="33"/>
  <c r="AV61" i="33"/>
  <c r="AW61" i="33"/>
  <c r="AX61" i="33"/>
  <c r="AY61" i="33"/>
  <c r="AZ61" i="33"/>
  <c r="BA61" i="33"/>
  <c r="BB61" i="33"/>
  <c r="M62" i="33"/>
  <c r="N62" i="33"/>
  <c r="O62" i="33"/>
  <c r="P62" i="33"/>
  <c r="Q62" i="33"/>
  <c r="R62" i="33"/>
  <c r="S62" i="33"/>
  <c r="T62" i="33"/>
  <c r="U62" i="33"/>
  <c r="V62" i="33"/>
  <c r="W62" i="33"/>
  <c r="X62" i="33"/>
  <c r="Y62" i="33"/>
  <c r="Z62" i="33"/>
  <c r="AA62" i="33"/>
  <c r="AB62" i="33"/>
  <c r="AC62" i="33"/>
  <c r="AD62" i="33"/>
  <c r="AE62" i="33"/>
  <c r="AF62" i="33"/>
  <c r="AG62" i="33"/>
  <c r="AH62" i="33"/>
  <c r="AI62" i="33"/>
  <c r="AJ62" i="33"/>
  <c r="AK62" i="33"/>
  <c r="AL62" i="33"/>
  <c r="AM62" i="33"/>
  <c r="AN62" i="33"/>
  <c r="AO62" i="33"/>
  <c r="AP62" i="33"/>
  <c r="AQ62" i="33"/>
  <c r="AR62" i="33"/>
  <c r="AS62" i="33"/>
  <c r="AT62" i="33"/>
  <c r="AU62" i="33"/>
  <c r="AV62" i="33"/>
  <c r="AW62" i="33"/>
  <c r="AX62" i="33"/>
  <c r="AY62" i="33"/>
  <c r="AZ62" i="33"/>
  <c r="BA62" i="33"/>
  <c r="BB62" i="33"/>
  <c r="L59" i="33"/>
  <c r="L60" i="33"/>
  <c r="L61" i="33"/>
  <c r="L62" i="33"/>
  <c r="M49" i="33"/>
  <c r="N49" i="33"/>
  <c r="O49" i="33"/>
  <c r="P49" i="33"/>
  <c r="Q49" i="33"/>
  <c r="R49" i="33"/>
  <c r="S49" i="33"/>
  <c r="T49" i="33"/>
  <c r="U49" i="33"/>
  <c r="V49" i="33"/>
  <c r="W49" i="33"/>
  <c r="X49" i="33"/>
  <c r="Y49" i="33"/>
  <c r="Z49" i="33"/>
  <c r="AA49" i="33"/>
  <c r="AB49" i="33"/>
  <c r="AC49" i="33"/>
  <c r="AD49" i="33"/>
  <c r="AE49" i="33"/>
  <c r="AF49" i="33"/>
  <c r="AG49" i="33"/>
  <c r="AH49" i="33"/>
  <c r="AI49" i="33"/>
  <c r="AJ49" i="33"/>
  <c r="AK49" i="33"/>
  <c r="AL49" i="33"/>
  <c r="AM49" i="33"/>
  <c r="AN49" i="33"/>
  <c r="AO49" i="33"/>
  <c r="AP49" i="33"/>
  <c r="AQ49" i="33"/>
  <c r="AR49" i="33"/>
  <c r="AS49" i="33"/>
  <c r="AT49" i="33"/>
  <c r="AU49" i="33"/>
  <c r="AV49" i="33"/>
  <c r="AW49" i="33"/>
  <c r="AX49" i="33"/>
  <c r="AY49" i="33"/>
  <c r="AZ49" i="33"/>
  <c r="BA49" i="33"/>
  <c r="BB49" i="33"/>
  <c r="M50" i="33"/>
  <c r="N50" i="33"/>
  <c r="O50" i="33"/>
  <c r="P50" i="33"/>
  <c r="Q50" i="33"/>
  <c r="R50" i="33"/>
  <c r="S50" i="33"/>
  <c r="T50" i="33"/>
  <c r="U50" i="33"/>
  <c r="V50" i="33"/>
  <c r="W50" i="33"/>
  <c r="X50" i="33"/>
  <c r="Y50" i="33"/>
  <c r="Z50" i="33"/>
  <c r="AA50" i="33"/>
  <c r="AB50" i="33"/>
  <c r="AC50" i="33"/>
  <c r="AD50" i="33"/>
  <c r="AE50" i="33"/>
  <c r="AF50" i="33"/>
  <c r="AG50" i="33"/>
  <c r="AH50" i="33"/>
  <c r="AI50" i="33"/>
  <c r="AJ50" i="33"/>
  <c r="AK50" i="33"/>
  <c r="AL50" i="33"/>
  <c r="AM50" i="33"/>
  <c r="AN50" i="33"/>
  <c r="AO50" i="33"/>
  <c r="AP50" i="33"/>
  <c r="AQ50" i="33"/>
  <c r="AR50" i="33"/>
  <c r="AS50" i="33"/>
  <c r="AT50" i="33"/>
  <c r="AU50" i="33"/>
  <c r="AV50" i="33"/>
  <c r="AW50" i="33"/>
  <c r="AX50" i="33"/>
  <c r="AY50" i="33"/>
  <c r="AZ50" i="33"/>
  <c r="BA50" i="33"/>
  <c r="BB50" i="33"/>
  <c r="M51" i="33"/>
  <c r="N51" i="33"/>
  <c r="O51" i="33"/>
  <c r="P51" i="33"/>
  <c r="Q51" i="33"/>
  <c r="R51" i="33"/>
  <c r="S51" i="33"/>
  <c r="T51" i="33"/>
  <c r="U51" i="33"/>
  <c r="V51" i="33"/>
  <c r="W51" i="33"/>
  <c r="X51" i="33"/>
  <c r="Y51" i="33"/>
  <c r="Z51" i="33"/>
  <c r="AA51" i="33"/>
  <c r="AB51" i="33"/>
  <c r="AC51" i="33"/>
  <c r="AD51" i="33"/>
  <c r="AE51" i="33"/>
  <c r="AF51" i="33"/>
  <c r="AG51" i="33"/>
  <c r="AH51" i="33"/>
  <c r="AI51" i="33"/>
  <c r="AJ51" i="33"/>
  <c r="AK51" i="33"/>
  <c r="AL51" i="33"/>
  <c r="AM51" i="33"/>
  <c r="AN51" i="33"/>
  <c r="AO51" i="33"/>
  <c r="AP51" i="33"/>
  <c r="AQ51" i="33"/>
  <c r="AR51" i="33"/>
  <c r="AS51" i="33"/>
  <c r="AT51" i="33"/>
  <c r="AU51" i="33"/>
  <c r="AV51" i="33"/>
  <c r="AW51" i="33"/>
  <c r="AX51" i="33"/>
  <c r="AY51" i="33"/>
  <c r="AZ51" i="33"/>
  <c r="BA51" i="33"/>
  <c r="BB51" i="33"/>
  <c r="M52" i="33"/>
  <c r="N52" i="33"/>
  <c r="O52" i="33"/>
  <c r="P52" i="33"/>
  <c r="Q52" i="33"/>
  <c r="R52" i="33"/>
  <c r="S52" i="33"/>
  <c r="T52" i="33"/>
  <c r="U52" i="33"/>
  <c r="V52" i="33"/>
  <c r="W52" i="33"/>
  <c r="X52" i="33"/>
  <c r="Y52" i="33"/>
  <c r="Z52" i="33"/>
  <c r="AA52" i="33"/>
  <c r="AB52" i="33"/>
  <c r="AC52" i="33"/>
  <c r="AD52" i="33"/>
  <c r="AE52" i="33"/>
  <c r="AF52" i="33"/>
  <c r="AG52" i="33"/>
  <c r="AH52" i="33"/>
  <c r="AI52" i="33"/>
  <c r="AJ52" i="33"/>
  <c r="AK52" i="33"/>
  <c r="AL52" i="33"/>
  <c r="AM52" i="33"/>
  <c r="AN52" i="33"/>
  <c r="AO52" i="33"/>
  <c r="AP52" i="33"/>
  <c r="AQ52" i="33"/>
  <c r="AR52" i="33"/>
  <c r="AS52" i="33"/>
  <c r="AT52" i="33"/>
  <c r="AU52" i="33"/>
  <c r="AV52" i="33"/>
  <c r="AW52" i="33"/>
  <c r="AX52" i="33"/>
  <c r="AY52" i="33"/>
  <c r="AZ52" i="33"/>
  <c r="BA52" i="33"/>
  <c r="BB52" i="33"/>
  <c r="M53" i="33"/>
  <c r="N53" i="33"/>
  <c r="O53" i="33"/>
  <c r="P53" i="33"/>
  <c r="Q53" i="33"/>
  <c r="R53" i="33"/>
  <c r="S53" i="33"/>
  <c r="T53" i="33"/>
  <c r="U53" i="33"/>
  <c r="V53" i="33"/>
  <c r="W53" i="33"/>
  <c r="X53" i="33"/>
  <c r="Y53" i="33"/>
  <c r="Z53" i="33"/>
  <c r="AA53" i="33"/>
  <c r="AB53" i="33"/>
  <c r="AC53" i="33"/>
  <c r="AD53" i="33"/>
  <c r="AE53" i="33"/>
  <c r="AF53" i="33"/>
  <c r="AG53" i="33"/>
  <c r="AH53" i="33"/>
  <c r="AI53" i="33"/>
  <c r="AJ53" i="33"/>
  <c r="AK53" i="33"/>
  <c r="AL53" i="33"/>
  <c r="AM53" i="33"/>
  <c r="AN53" i="33"/>
  <c r="AO53" i="33"/>
  <c r="AP53" i="33"/>
  <c r="AQ53" i="33"/>
  <c r="AR53" i="33"/>
  <c r="AS53" i="33"/>
  <c r="AT53" i="33"/>
  <c r="AU53" i="33"/>
  <c r="AV53" i="33"/>
  <c r="AW53" i="33"/>
  <c r="AX53" i="33"/>
  <c r="AY53" i="33"/>
  <c r="AZ53" i="33"/>
  <c r="BA53" i="33"/>
  <c r="BB53" i="33"/>
  <c r="M54" i="33"/>
  <c r="N54" i="33"/>
  <c r="O54" i="33"/>
  <c r="P54" i="33"/>
  <c r="Q54" i="33"/>
  <c r="R54" i="33"/>
  <c r="S54" i="33"/>
  <c r="T54" i="33"/>
  <c r="U54" i="33"/>
  <c r="V54" i="33"/>
  <c r="W54" i="33"/>
  <c r="X54" i="33"/>
  <c r="Y54" i="33"/>
  <c r="Z54" i="33"/>
  <c r="AA54" i="33"/>
  <c r="AB54" i="33"/>
  <c r="AC54" i="33"/>
  <c r="AD54" i="33"/>
  <c r="AE54" i="33"/>
  <c r="AF54" i="33"/>
  <c r="AG54" i="33"/>
  <c r="AH54" i="33"/>
  <c r="AI54" i="33"/>
  <c r="AJ54" i="33"/>
  <c r="AK54" i="33"/>
  <c r="AL54" i="33"/>
  <c r="AM54" i="33"/>
  <c r="AN54" i="33"/>
  <c r="AO54" i="33"/>
  <c r="AP54" i="33"/>
  <c r="AQ54" i="33"/>
  <c r="AR54" i="33"/>
  <c r="AS54" i="33"/>
  <c r="AT54" i="33"/>
  <c r="AU54" i="33"/>
  <c r="AV54" i="33"/>
  <c r="AW54" i="33"/>
  <c r="AX54" i="33"/>
  <c r="AY54" i="33"/>
  <c r="AZ54" i="33"/>
  <c r="BA54" i="33"/>
  <c r="BB54" i="33"/>
  <c r="M55" i="33"/>
  <c r="N55" i="33"/>
  <c r="O55" i="33"/>
  <c r="P55" i="33"/>
  <c r="Q55" i="33"/>
  <c r="R55" i="33"/>
  <c r="S55" i="33"/>
  <c r="T55" i="33"/>
  <c r="U55" i="33"/>
  <c r="V55" i="33"/>
  <c r="W55" i="33"/>
  <c r="X55" i="33"/>
  <c r="Y55" i="33"/>
  <c r="Z55" i="33"/>
  <c r="AA55" i="33"/>
  <c r="AB55" i="33"/>
  <c r="AC55" i="33"/>
  <c r="AD55" i="33"/>
  <c r="AE55" i="33"/>
  <c r="AF55" i="33"/>
  <c r="AG55" i="33"/>
  <c r="AH55" i="33"/>
  <c r="AI55" i="33"/>
  <c r="AJ55" i="33"/>
  <c r="AK55" i="33"/>
  <c r="AL55" i="33"/>
  <c r="AM55" i="33"/>
  <c r="AN55" i="33"/>
  <c r="AO55" i="33"/>
  <c r="AP55" i="33"/>
  <c r="AQ55" i="33"/>
  <c r="AR55" i="33"/>
  <c r="AS55" i="33"/>
  <c r="AT55" i="33"/>
  <c r="AU55" i="33"/>
  <c r="AV55" i="33"/>
  <c r="AW55" i="33"/>
  <c r="AX55" i="33"/>
  <c r="AY55" i="33"/>
  <c r="AZ55" i="33"/>
  <c r="BA55" i="33"/>
  <c r="BB55" i="33"/>
  <c r="M56" i="33"/>
  <c r="N56" i="33"/>
  <c r="O56" i="33"/>
  <c r="P56" i="33"/>
  <c r="Q56" i="33"/>
  <c r="R56" i="33"/>
  <c r="S56" i="33"/>
  <c r="T56" i="33"/>
  <c r="U56" i="33"/>
  <c r="V56" i="33"/>
  <c r="W56" i="33"/>
  <c r="X56" i="33"/>
  <c r="Y56" i="33"/>
  <c r="Z56" i="33"/>
  <c r="AA56" i="33"/>
  <c r="AB56" i="33"/>
  <c r="AC56" i="33"/>
  <c r="AD56" i="33"/>
  <c r="AE56" i="33"/>
  <c r="AF56" i="33"/>
  <c r="AG56" i="33"/>
  <c r="AH56" i="33"/>
  <c r="AI56" i="33"/>
  <c r="AJ56" i="33"/>
  <c r="AK56" i="33"/>
  <c r="AL56" i="33"/>
  <c r="AM56" i="33"/>
  <c r="AN56" i="33"/>
  <c r="AO56" i="33"/>
  <c r="AP56" i="33"/>
  <c r="AQ56" i="33"/>
  <c r="AR56" i="33"/>
  <c r="AS56" i="33"/>
  <c r="AT56" i="33"/>
  <c r="AU56" i="33"/>
  <c r="AV56" i="33"/>
  <c r="AW56" i="33"/>
  <c r="AX56" i="33"/>
  <c r="AY56" i="33"/>
  <c r="AZ56" i="33"/>
  <c r="BA56" i="33"/>
  <c r="BB56" i="33"/>
  <c r="M10" i="33"/>
  <c r="N10" i="33"/>
  <c r="O10" i="33"/>
  <c r="P10" i="33"/>
  <c r="Q10" i="33"/>
  <c r="R10" i="33"/>
  <c r="S10" i="33"/>
  <c r="T10" i="33"/>
  <c r="U10" i="33"/>
  <c r="V10" i="33"/>
  <c r="W10" i="33"/>
  <c r="X10" i="33"/>
  <c r="Y10" i="33"/>
  <c r="Z10" i="33"/>
  <c r="AA10" i="33"/>
  <c r="AB10" i="33"/>
  <c r="AC10" i="33"/>
  <c r="AD10" i="33"/>
  <c r="AE10" i="33"/>
  <c r="AF10" i="33"/>
  <c r="AG10" i="33"/>
  <c r="AH10" i="33"/>
  <c r="AI10" i="33"/>
  <c r="AJ10" i="33"/>
  <c r="AK10" i="33"/>
  <c r="AL10" i="33"/>
  <c r="AM10" i="33"/>
  <c r="AN10" i="33"/>
  <c r="AO10" i="33"/>
  <c r="AP10" i="33"/>
  <c r="AQ10" i="33"/>
  <c r="AR10" i="33"/>
  <c r="AS10" i="33"/>
  <c r="AT10" i="33"/>
  <c r="AU10" i="33"/>
  <c r="AV10" i="33"/>
  <c r="AW10" i="33"/>
  <c r="AX10" i="33"/>
  <c r="AY10" i="33"/>
  <c r="AZ10" i="33"/>
  <c r="BA10" i="33"/>
  <c r="BB10" i="33"/>
  <c r="M11" i="33"/>
  <c r="N11" i="33"/>
  <c r="O11" i="33"/>
  <c r="P11" i="33"/>
  <c r="Q11" i="33"/>
  <c r="R11" i="33"/>
  <c r="S11" i="33"/>
  <c r="T11" i="33"/>
  <c r="U11" i="33"/>
  <c r="V11" i="33"/>
  <c r="W11" i="33"/>
  <c r="X11" i="33"/>
  <c r="Y11" i="33"/>
  <c r="Z11" i="33"/>
  <c r="AA11" i="33"/>
  <c r="AB11" i="33"/>
  <c r="AC11" i="33"/>
  <c r="AD11" i="33"/>
  <c r="AE11" i="33"/>
  <c r="AF11" i="33"/>
  <c r="AG11" i="33"/>
  <c r="AH11" i="33"/>
  <c r="AI11" i="33"/>
  <c r="AJ11" i="33"/>
  <c r="AK11" i="33"/>
  <c r="AL11" i="33"/>
  <c r="AM11" i="33"/>
  <c r="AN11" i="33"/>
  <c r="AO11" i="33"/>
  <c r="AP11" i="33"/>
  <c r="AQ11" i="33"/>
  <c r="AR11" i="33"/>
  <c r="AS11" i="33"/>
  <c r="AT11" i="33"/>
  <c r="AU11" i="33"/>
  <c r="AV11" i="33"/>
  <c r="AW11" i="33"/>
  <c r="AX11" i="33"/>
  <c r="AY11" i="33"/>
  <c r="AZ11" i="33"/>
  <c r="BA11" i="33"/>
  <c r="BB11" i="33"/>
  <c r="M12" i="33"/>
  <c r="N12" i="33"/>
  <c r="O12" i="33"/>
  <c r="P12" i="33"/>
  <c r="Q12" i="33"/>
  <c r="R12" i="33"/>
  <c r="S12" i="33"/>
  <c r="T12" i="33"/>
  <c r="U12" i="33"/>
  <c r="V12" i="33"/>
  <c r="W12" i="33"/>
  <c r="X12" i="33"/>
  <c r="Y12" i="33"/>
  <c r="Z12" i="33"/>
  <c r="AA12" i="33"/>
  <c r="AB12" i="33"/>
  <c r="AC12" i="33"/>
  <c r="AD12" i="33"/>
  <c r="AE12" i="33"/>
  <c r="AF12" i="33"/>
  <c r="AG12" i="33"/>
  <c r="AH12" i="33"/>
  <c r="AI12" i="33"/>
  <c r="AJ12" i="33"/>
  <c r="AK12" i="33"/>
  <c r="AL12" i="33"/>
  <c r="AM12" i="33"/>
  <c r="AN12" i="33"/>
  <c r="AO12" i="33"/>
  <c r="AP12" i="33"/>
  <c r="AQ12" i="33"/>
  <c r="AR12" i="33"/>
  <c r="AS12" i="33"/>
  <c r="AT12" i="33"/>
  <c r="AU12" i="33"/>
  <c r="AV12" i="33"/>
  <c r="AW12" i="33"/>
  <c r="AX12" i="33"/>
  <c r="AY12" i="33"/>
  <c r="AZ12" i="33"/>
  <c r="BA12" i="33"/>
  <c r="BB12" i="33"/>
  <c r="M13" i="33"/>
  <c r="N13" i="33"/>
  <c r="O13" i="33"/>
  <c r="P13" i="33"/>
  <c r="Q13" i="33"/>
  <c r="R13" i="33"/>
  <c r="S13" i="33"/>
  <c r="T13" i="33"/>
  <c r="U13" i="33"/>
  <c r="V13" i="33"/>
  <c r="W13" i="33"/>
  <c r="X13" i="33"/>
  <c r="Y13" i="33"/>
  <c r="Z13" i="33"/>
  <c r="AA13" i="33"/>
  <c r="AB13" i="33"/>
  <c r="AC13" i="33"/>
  <c r="AD13" i="33"/>
  <c r="AE13" i="33"/>
  <c r="AF13" i="33"/>
  <c r="AG13" i="33"/>
  <c r="AH13" i="33"/>
  <c r="AI13" i="33"/>
  <c r="AJ13" i="33"/>
  <c r="AK13" i="33"/>
  <c r="AL13" i="33"/>
  <c r="AM13" i="33"/>
  <c r="AN13" i="33"/>
  <c r="AO13" i="33"/>
  <c r="AP13" i="33"/>
  <c r="AQ13" i="33"/>
  <c r="AR13" i="33"/>
  <c r="AS13" i="33"/>
  <c r="AT13" i="33"/>
  <c r="AU13" i="33"/>
  <c r="AV13" i="33"/>
  <c r="AW13" i="33"/>
  <c r="AX13" i="33"/>
  <c r="AY13" i="33"/>
  <c r="AZ13" i="33"/>
  <c r="BA13" i="33"/>
  <c r="BB13" i="33"/>
  <c r="M14" i="33"/>
  <c r="N14" i="33"/>
  <c r="O14" i="33"/>
  <c r="P14" i="33"/>
  <c r="Q14" i="33"/>
  <c r="R14" i="33"/>
  <c r="S14" i="33"/>
  <c r="T14" i="33"/>
  <c r="U14" i="33"/>
  <c r="V14" i="33"/>
  <c r="W14" i="33"/>
  <c r="X14" i="33"/>
  <c r="Y14" i="33"/>
  <c r="Z14" i="33"/>
  <c r="AA14" i="33"/>
  <c r="AB14" i="33"/>
  <c r="AC14" i="33"/>
  <c r="AD14" i="33"/>
  <c r="AE14" i="33"/>
  <c r="AF14" i="33"/>
  <c r="AG14" i="33"/>
  <c r="AH14" i="33"/>
  <c r="AI14" i="33"/>
  <c r="AJ14" i="33"/>
  <c r="AK14" i="33"/>
  <c r="AL14" i="33"/>
  <c r="AM14" i="33"/>
  <c r="AN14" i="33"/>
  <c r="AO14" i="33"/>
  <c r="AP14" i="33"/>
  <c r="AQ14" i="33"/>
  <c r="AR14" i="33"/>
  <c r="AS14" i="33"/>
  <c r="AT14" i="33"/>
  <c r="AU14" i="33"/>
  <c r="AV14" i="33"/>
  <c r="AW14" i="33"/>
  <c r="AX14" i="33"/>
  <c r="AY14" i="33"/>
  <c r="AZ14" i="33"/>
  <c r="BA14" i="33"/>
  <c r="BB14" i="33"/>
  <c r="M15" i="33"/>
  <c r="N15" i="33"/>
  <c r="O15" i="33"/>
  <c r="P15" i="33"/>
  <c r="Q15" i="33"/>
  <c r="R15" i="33"/>
  <c r="S15" i="33"/>
  <c r="T15" i="33"/>
  <c r="U15" i="33"/>
  <c r="V15" i="33"/>
  <c r="W15" i="33"/>
  <c r="X15" i="33"/>
  <c r="Y15" i="33"/>
  <c r="Z15" i="33"/>
  <c r="AA15" i="33"/>
  <c r="AB15" i="33"/>
  <c r="AC15" i="33"/>
  <c r="AD15" i="33"/>
  <c r="AE15" i="33"/>
  <c r="AF15" i="33"/>
  <c r="AG15" i="33"/>
  <c r="AH15" i="33"/>
  <c r="AI15" i="33"/>
  <c r="AJ15" i="33"/>
  <c r="AK15" i="33"/>
  <c r="AL15" i="33"/>
  <c r="AM15" i="33"/>
  <c r="AN15" i="33"/>
  <c r="AO15" i="33"/>
  <c r="AP15" i="33"/>
  <c r="AQ15" i="33"/>
  <c r="AR15" i="33"/>
  <c r="AS15" i="33"/>
  <c r="AT15" i="33"/>
  <c r="AU15" i="33"/>
  <c r="AV15" i="33"/>
  <c r="AW15" i="33"/>
  <c r="AX15" i="33"/>
  <c r="AY15" i="33"/>
  <c r="AZ15" i="33"/>
  <c r="BA15" i="33"/>
  <c r="BB15" i="33"/>
  <c r="M16" i="33"/>
  <c r="N16" i="33"/>
  <c r="O16" i="33"/>
  <c r="P16" i="33"/>
  <c r="Q16" i="33"/>
  <c r="R16" i="33"/>
  <c r="S16" i="33"/>
  <c r="T16" i="33"/>
  <c r="U16" i="33"/>
  <c r="V16" i="33"/>
  <c r="W16" i="33"/>
  <c r="X16" i="33"/>
  <c r="Y16" i="33"/>
  <c r="Z16" i="33"/>
  <c r="AA16" i="33"/>
  <c r="AB16" i="33"/>
  <c r="AC16" i="33"/>
  <c r="AD16" i="33"/>
  <c r="AE16" i="33"/>
  <c r="AF16" i="33"/>
  <c r="AG16" i="33"/>
  <c r="AH16" i="33"/>
  <c r="AI16" i="33"/>
  <c r="AJ16" i="33"/>
  <c r="AK16" i="33"/>
  <c r="AL16" i="33"/>
  <c r="AM16" i="33"/>
  <c r="AN16" i="33"/>
  <c r="AO16" i="33"/>
  <c r="AP16" i="33"/>
  <c r="AQ16" i="33"/>
  <c r="AR16" i="33"/>
  <c r="AS16" i="33"/>
  <c r="AT16" i="33"/>
  <c r="AU16" i="33"/>
  <c r="AV16" i="33"/>
  <c r="AW16" i="33"/>
  <c r="AX16" i="33"/>
  <c r="AY16" i="33"/>
  <c r="AZ16" i="33"/>
  <c r="BA16" i="33"/>
  <c r="BB16" i="33"/>
  <c r="M17" i="33"/>
  <c r="N17" i="33"/>
  <c r="O17" i="33"/>
  <c r="P17" i="33"/>
  <c r="Q17" i="33"/>
  <c r="R17" i="33"/>
  <c r="S17" i="33"/>
  <c r="T17" i="33"/>
  <c r="U17" i="33"/>
  <c r="V17" i="33"/>
  <c r="W17" i="33"/>
  <c r="X17" i="33"/>
  <c r="Y17" i="33"/>
  <c r="Z17" i="33"/>
  <c r="AA17" i="33"/>
  <c r="AB17" i="33"/>
  <c r="AC17" i="33"/>
  <c r="AD17" i="33"/>
  <c r="AE17" i="33"/>
  <c r="AF17" i="33"/>
  <c r="AG17" i="33"/>
  <c r="AH17" i="33"/>
  <c r="AI17" i="33"/>
  <c r="AJ17" i="33"/>
  <c r="AK17" i="33"/>
  <c r="AL17" i="33"/>
  <c r="AM17" i="33"/>
  <c r="AN17" i="33"/>
  <c r="AO17" i="33"/>
  <c r="AP17" i="33"/>
  <c r="AQ17" i="33"/>
  <c r="AR17" i="33"/>
  <c r="AS17" i="33"/>
  <c r="AT17" i="33"/>
  <c r="AU17" i="33"/>
  <c r="AV17" i="33"/>
  <c r="AW17" i="33"/>
  <c r="AX17" i="33"/>
  <c r="AY17" i="33"/>
  <c r="AZ17" i="33"/>
  <c r="BA17" i="33"/>
  <c r="BB17" i="33"/>
  <c r="M18" i="33"/>
  <c r="N18" i="33"/>
  <c r="O18" i="33"/>
  <c r="P18" i="33"/>
  <c r="Q18" i="33"/>
  <c r="R18" i="33"/>
  <c r="S18" i="33"/>
  <c r="T18" i="33"/>
  <c r="U18" i="33"/>
  <c r="V18" i="33"/>
  <c r="W18" i="33"/>
  <c r="X18" i="33"/>
  <c r="Y18" i="33"/>
  <c r="Z18" i="33"/>
  <c r="AA18" i="33"/>
  <c r="AB18" i="33"/>
  <c r="AC18" i="33"/>
  <c r="AD18" i="33"/>
  <c r="AE18" i="33"/>
  <c r="AF18" i="33"/>
  <c r="AG18" i="33"/>
  <c r="AH18" i="33"/>
  <c r="AI18" i="33"/>
  <c r="AJ18" i="33"/>
  <c r="AK18" i="33"/>
  <c r="AL18" i="33"/>
  <c r="AM18" i="33"/>
  <c r="AN18" i="33"/>
  <c r="AO18" i="33"/>
  <c r="AP18" i="33"/>
  <c r="AQ18" i="33"/>
  <c r="AR18" i="33"/>
  <c r="AS18" i="33"/>
  <c r="AT18" i="33"/>
  <c r="AU18" i="33"/>
  <c r="AV18" i="33"/>
  <c r="AW18" i="33"/>
  <c r="AX18" i="33"/>
  <c r="AY18" i="33"/>
  <c r="AZ18" i="33"/>
  <c r="BA18" i="33"/>
  <c r="BB18" i="33"/>
  <c r="M19" i="33"/>
  <c r="N19" i="33"/>
  <c r="O19" i="33"/>
  <c r="P19" i="33"/>
  <c r="Q19" i="33"/>
  <c r="R19" i="33"/>
  <c r="S19" i="33"/>
  <c r="T19" i="33"/>
  <c r="U19" i="33"/>
  <c r="V19" i="33"/>
  <c r="W19" i="33"/>
  <c r="X19" i="33"/>
  <c r="Y19" i="33"/>
  <c r="Z19" i="33"/>
  <c r="AA19" i="33"/>
  <c r="AB19" i="33"/>
  <c r="AC19" i="33"/>
  <c r="AD19" i="33"/>
  <c r="AE19" i="33"/>
  <c r="AF19" i="33"/>
  <c r="AG19" i="33"/>
  <c r="AH19" i="33"/>
  <c r="AI19" i="33"/>
  <c r="AJ19" i="33"/>
  <c r="AK19" i="33"/>
  <c r="AL19" i="33"/>
  <c r="AM19" i="33"/>
  <c r="AN19" i="33"/>
  <c r="AO19" i="33"/>
  <c r="AP19" i="33"/>
  <c r="AQ19" i="33"/>
  <c r="AR19" i="33"/>
  <c r="AS19" i="33"/>
  <c r="AT19" i="33"/>
  <c r="AU19" i="33"/>
  <c r="AV19" i="33"/>
  <c r="AW19" i="33"/>
  <c r="AX19" i="33"/>
  <c r="AY19" i="33"/>
  <c r="AZ19" i="33"/>
  <c r="BA19" i="33"/>
  <c r="BB19" i="33"/>
  <c r="M20" i="33"/>
  <c r="N20" i="33"/>
  <c r="O20" i="33"/>
  <c r="P20" i="33"/>
  <c r="Q20" i="33"/>
  <c r="R20" i="33"/>
  <c r="S20" i="33"/>
  <c r="T20" i="33"/>
  <c r="U20" i="33"/>
  <c r="V20" i="33"/>
  <c r="W20" i="33"/>
  <c r="X20" i="33"/>
  <c r="Y20" i="33"/>
  <c r="Z20" i="33"/>
  <c r="AA20" i="33"/>
  <c r="AB20" i="33"/>
  <c r="AC20" i="33"/>
  <c r="AD20" i="33"/>
  <c r="AE20" i="33"/>
  <c r="AF20" i="33"/>
  <c r="AG20" i="33"/>
  <c r="AH20" i="33"/>
  <c r="AI20" i="33"/>
  <c r="AJ20" i="33"/>
  <c r="AK20" i="33"/>
  <c r="AL20" i="33"/>
  <c r="AM20" i="33"/>
  <c r="AN20" i="33"/>
  <c r="AO20" i="33"/>
  <c r="AP20" i="33"/>
  <c r="AQ20" i="33"/>
  <c r="AR20" i="33"/>
  <c r="AS20" i="33"/>
  <c r="AT20" i="33"/>
  <c r="AU20" i="33"/>
  <c r="AV20" i="33"/>
  <c r="AW20" i="33"/>
  <c r="AX20" i="33"/>
  <c r="AY20" i="33"/>
  <c r="AZ20" i="33"/>
  <c r="BA20" i="33"/>
  <c r="BB20" i="33"/>
  <c r="M21" i="33"/>
  <c r="N21" i="33"/>
  <c r="O21" i="33"/>
  <c r="P21" i="33"/>
  <c r="Q21" i="33"/>
  <c r="R21" i="33"/>
  <c r="S21" i="33"/>
  <c r="T21" i="33"/>
  <c r="U21" i="33"/>
  <c r="V21" i="33"/>
  <c r="W21" i="33"/>
  <c r="X21" i="33"/>
  <c r="Y21" i="33"/>
  <c r="Z21" i="33"/>
  <c r="AA21" i="33"/>
  <c r="AB21" i="33"/>
  <c r="AC21" i="33"/>
  <c r="AD21" i="33"/>
  <c r="AE21" i="33"/>
  <c r="AF21" i="33"/>
  <c r="AG21" i="33"/>
  <c r="AH21" i="33"/>
  <c r="AI21" i="33"/>
  <c r="AJ21" i="33"/>
  <c r="AK21" i="33"/>
  <c r="AL21" i="33"/>
  <c r="AM21" i="33"/>
  <c r="AN21" i="33"/>
  <c r="AO21" i="33"/>
  <c r="AP21" i="33"/>
  <c r="AQ21" i="33"/>
  <c r="AR21" i="33"/>
  <c r="AS21" i="33"/>
  <c r="AT21" i="33"/>
  <c r="AU21" i="33"/>
  <c r="AV21" i="33"/>
  <c r="AW21" i="33"/>
  <c r="AX21" i="33"/>
  <c r="AY21" i="33"/>
  <c r="AZ21" i="33"/>
  <c r="BA21" i="33"/>
  <c r="BB21" i="33"/>
  <c r="M22" i="33"/>
  <c r="N22" i="33"/>
  <c r="O22" i="33"/>
  <c r="P22" i="33"/>
  <c r="Q22" i="33"/>
  <c r="R22" i="33"/>
  <c r="S22" i="33"/>
  <c r="T22" i="33"/>
  <c r="U22" i="33"/>
  <c r="V22" i="33"/>
  <c r="W22" i="33"/>
  <c r="X22" i="33"/>
  <c r="Y22" i="33"/>
  <c r="Z22" i="33"/>
  <c r="AA22" i="33"/>
  <c r="AB22" i="33"/>
  <c r="AC22" i="33"/>
  <c r="AD22" i="33"/>
  <c r="AE22" i="33"/>
  <c r="AF22" i="33"/>
  <c r="AG22" i="33"/>
  <c r="AH22" i="33"/>
  <c r="AI22" i="33"/>
  <c r="AJ22" i="33"/>
  <c r="AK22" i="33"/>
  <c r="AL22" i="33"/>
  <c r="AM22" i="33"/>
  <c r="AN22" i="33"/>
  <c r="AO22" i="33"/>
  <c r="AP22" i="33"/>
  <c r="AQ22" i="33"/>
  <c r="AR22" i="33"/>
  <c r="AS22" i="33"/>
  <c r="AT22" i="33"/>
  <c r="AU22" i="33"/>
  <c r="AV22" i="33"/>
  <c r="AW22" i="33"/>
  <c r="AX22" i="33"/>
  <c r="AY22" i="33"/>
  <c r="AZ22" i="33"/>
  <c r="BA22" i="33"/>
  <c r="BB22" i="33"/>
  <c r="M23" i="33"/>
  <c r="N23" i="33"/>
  <c r="O23" i="33"/>
  <c r="P23" i="33"/>
  <c r="Q23" i="33"/>
  <c r="R23" i="33"/>
  <c r="S23" i="33"/>
  <c r="T23" i="33"/>
  <c r="U23" i="33"/>
  <c r="V23" i="33"/>
  <c r="W23" i="33"/>
  <c r="X23" i="33"/>
  <c r="Y23" i="33"/>
  <c r="Z23" i="33"/>
  <c r="AA23" i="33"/>
  <c r="AB23" i="33"/>
  <c r="AC23" i="33"/>
  <c r="AD23" i="33"/>
  <c r="AE23" i="33"/>
  <c r="AF23" i="33"/>
  <c r="AG23" i="33"/>
  <c r="AH23" i="33"/>
  <c r="AI23" i="33"/>
  <c r="AJ23" i="33"/>
  <c r="AK23" i="33"/>
  <c r="AL23" i="33"/>
  <c r="AM23" i="33"/>
  <c r="AN23" i="33"/>
  <c r="AO23" i="33"/>
  <c r="AP23" i="33"/>
  <c r="AQ23" i="33"/>
  <c r="AR23" i="33"/>
  <c r="AS23" i="33"/>
  <c r="AT23" i="33"/>
  <c r="AU23" i="33"/>
  <c r="AV23" i="33"/>
  <c r="AW23" i="33"/>
  <c r="AX23" i="33"/>
  <c r="AY23" i="33"/>
  <c r="AZ23" i="33"/>
  <c r="BA23" i="33"/>
  <c r="BB23" i="33"/>
  <c r="M24" i="33"/>
  <c r="N24" i="33"/>
  <c r="O24" i="33"/>
  <c r="P24" i="33"/>
  <c r="Q24" i="33"/>
  <c r="R24" i="33"/>
  <c r="S24" i="33"/>
  <c r="T24" i="33"/>
  <c r="U24" i="33"/>
  <c r="V24" i="33"/>
  <c r="W24" i="33"/>
  <c r="X24" i="33"/>
  <c r="Y24" i="33"/>
  <c r="Z24" i="33"/>
  <c r="AA24" i="33"/>
  <c r="AB24" i="33"/>
  <c r="AC24" i="33"/>
  <c r="AD24" i="33"/>
  <c r="AE24" i="33"/>
  <c r="AF24" i="33"/>
  <c r="AG24" i="33"/>
  <c r="AH24" i="33"/>
  <c r="AI24" i="33"/>
  <c r="AJ24" i="33"/>
  <c r="AK24" i="33"/>
  <c r="AL24" i="33"/>
  <c r="AM24" i="33"/>
  <c r="AN24" i="33"/>
  <c r="AO24" i="33"/>
  <c r="AP24" i="33"/>
  <c r="AQ24" i="33"/>
  <c r="AR24" i="33"/>
  <c r="AS24" i="33"/>
  <c r="AT24" i="33"/>
  <c r="AU24" i="33"/>
  <c r="AV24" i="33"/>
  <c r="AW24" i="33"/>
  <c r="AX24" i="33"/>
  <c r="AY24" i="33"/>
  <c r="AZ24" i="33"/>
  <c r="BA24" i="33"/>
  <c r="BB24" i="33"/>
  <c r="M25" i="33"/>
  <c r="N25" i="33"/>
  <c r="O25" i="33"/>
  <c r="P25" i="33"/>
  <c r="Q25" i="33"/>
  <c r="R25" i="33"/>
  <c r="S25" i="33"/>
  <c r="T25" i="33"/>
  <c r="U25" i="33"/>
  <c r="V25" i="33"/>
  <c r="W25" i="33"/>
  <c r="X25" i="33"/>
  <c r="Y25" i="33"/>
  <c r="Z25" i="33"/>
  <c r="AA25" i="33"/>
  <c r="AB25" i="33"/>
  <c r="AC25" i="33"/>
  <c r="AD25" i="33"/>
  <c r="AE25" i="33"/>
  <c r="AF25" i="33"/>
  <c r="AG25" i="33"/>
  <c r="AH25" i="33"/>
  <c r="AI25" i="33"/>
  <c r="AJ25" i="33"/>
  <c r="AK25" i="33"/>
  <c r="AL25" i="33"/>
  <c r="AM25" i="33"/>
  <c r="AN25" i="33"/>
  <c r="AO25" i="33"/>
  <c r="AP25" i="33"/>
  <c r="AQ25" i="33"/>
  <c r="AR25" i="33"/>
  <c r="AS25" i="33"/>
  <c r="AT25" i="33"/>
  <c r="AU25" i="33"/>
  <c r="AV25" i="33"/>
  <c r="AW25" i="33"/>
  <c r="AX25" i="33"/>
  <c r="AY25" i="33"/>
  <c r="AZ25" i="33"/>
  <c r="BA25" i="33"/>
  <c r="BB25" i="33"/>
  <c r="M26" i="33"/>
  <c r="N26" i="33"/>
  <c r="O26" i="33"/>
  <c r="P26" i="33"/>
  <c r="Q26" i="33"/>
  <c r="R26" i="33"/>
  <c r="S26" i="33"/>
  <c r="T26" i="33"/>
  <c r="U26" i="33"/>
  <c r="V26" i="33"/>
  <c r="W26" i="33"/>
  <c r="X26" i="33"/>
  <c r="Y26" i="33"/>
  <c r="Z26" i="33"/>
  <c r="AA26" i="33"/>
  <c r="AB26" i="33"/>
  <c r="AC26" i="33"/>
  <c r="AD26" i="33"/>
  <c r="AE26" i="33"/>
  <c r="AF26" i="33"/>
  <c r="AG26" i="33"/>
  <c r="AH26" i="33"/>
  <c r="AI26" i="33"/>
  <c r="AJ26" i="33"/>
  <c r="AK26" i="33"/>
  <c r="AL26" i="33"/>
  <c r="AM26" i="33"/>
  <c r="AN26" i="33"/>
  <c r="AO26" i="33"/>
  <c r="AP26" i="33"/>
  <c r="AQ26" i="33"/>
  <c r="AR26" i="33"/>
  <c r="AS26" i="33"/>
  <c r="AT26" i="33"/>
  <c r="AU26" i="33"/>
  <c r="AV26" i="33"/>
  <c r="AW26" i="33"/>
  <c r="AX26" i="33"/>
  <c r="AY26" i="33"/>
  <c r="AZ26" i="33"/>
  <c r="BA26" i="33"/>
  <c r="BB26" i="33"/>
  <c r="M27" i="33"/>
  <c r="N27" i="33"/>
  <c r="O27" i="33"/>
  <c r="P27" i="33"/>
  <c r="Q27" i="33"/>
  <c r="R27" i="33"/>
  <c r="S27" i="33"/>
  <c r="T27" i="33"/>
  <c r="U27" i="33"/>
  <c r="V27" i="33"/>
  <c r="W27" i="33"/>
  <c r="X27" i="33"/>
  <c r="Y27" i="33"/>
  <c r="Z27" i="33"/>
  <c r="AA27" i="33"/>
  <c r="AB27" i="33"/>
  <c r="AC27" i="33"/>
  <c r="AD27" i="33"/>
  <c r="AE27" i="33"/>
  <c r="AF27" i="33"/>
  <c r="AG27" i="33"/>
  <c r="AH27" i="33"/>
  <c r="AI27" i="33"/>
  <c r="AJ27" i="33"/>
  <c r="AK27" i="33"/>
  <c r="AL27" i="33"/>
  <c r="AM27" i="33"/>
  <c r="AN27" i="33"/>
  <c r="AO27" i="33"/>
  <c r="AP27" i="33"/>
  <c r="AQ27" i="33"/>
  <c r="AR27" i="33"/>
  <c r="AS27" i="33"/>
  <c r="AT27" i="33"/>
  <c r="AU27" i="33"/>
  <c r="AV27" i="33"/>
  <c r="AW27" i="33"/>
  <c r="AX27" i="33"/>
  <c r="AY27" i="33"/>
  <c r="AZ27" i="33"/>
  <c r="BA27" i="33"/>
  <c r="BB27" i="33"/>
  <c r="M28" i="33"/>
  <c r="N28" i="33"/>
  <c r="O28" i="33"/>
  <c r="P28" i="33"/>
  <c r="Q28" i="33"/>
  <c r="R28" i="33"/>
  <c r="S28" i="33"/>
  <c r="T28" i="33"/>
  <c r="U28" i="33"/>
  <c r="V28" i="33"/>
  <c r="W28" i="33"/>
  <c r="X28" i="33"/>
  <c r="Y28" i="33"/>
  <c r="Z28" i="33"/>
  <c r="AA28" i="33"/>
  <c r="AB28" i="33"/>
  <c r="AC28" i="33"/>
  <c r="AD28" i="33"/>
  <c r="AE28" i="33"/>
  <c r="AF28" i="33"/>
  <c r="AG28" i="33"/>
  <c r="AH28" i="33"/>
  <c r="AI28" i="33"/>
  <c r="AJ28" i="33"/>
  <c r="AK28" i="33"/>
  <c r="AL28" i="33"/>
  <c r="AM28" i="33"/>
  <c r="AN28" i="33"/>
  <c r="AO28" i="33"/>
  <c r="AP28" i="33"/>
  <c r="AQ28" i="33"/>
  <c r="AR28" i="33"/>
  <c r="AS28" i="33"/>
  <c r="AT28" i="33"/>
  <c r="AU28" i="33"/>
  <c r="AV28" i="33"/>
  <c r="AW28" i="33"/>
  <c r="AX28" i="33"/>
  <c r="AY28" i="33"/>
  <c r="AZ28" i="33"/>
  <c r="BA28" i="33"/>
  <c r="BB28" i="33"/>
  <c r="M29" i="33"/>
  <c r="N29" i="33"/>
  <c r="O29" i="33"/>
  <c r="P29" i="33"/>
  <c r="Q29" i="33"/>
  <c r="R29" i="33"/>
  <c r="S29" i="33"/>
  <c r="T29" i="33"/>
  <c r="U29" i="33"/>
  <c r="V29" i="33"/>
  <c r="W29" i="33"/>
  <c r="X29" i="33"/>
  <c r="Y29" i="33"/>
  <c r="Z29" i="33"/>
  <c r="AA29" i="33"/>
  <c r="AB29" i="33"/>
  <c r="AC29" i="33"/>
  <c r="AD29" i="33"/>
  <c r="AE29" i="33"/>
  <c r="AF29" i="33"/>
  <c r="AG29" i="33"/>
  <c r="AH29" i="33"/>
  <c r="AI29" i="33"/>
  <c r="AJ29" i="33"/>
  <c r="AK29" i="33"/>
  <c r="AL29" i="33"/>
  <c r="AM29" i="33"/>
  <c r="AN29" i="33"/>
  <c r="AO29" i="33"/>
  <c r="AP29" i="33"/>
  <c r="AQ29" i="33"/>
  <c r="AR29" i="33"/>
  <c r="AS29" i="33"/>
  <c r="AT29" i="33"/>
  <c r="AU29" i="33"/>
  <c r="AV29" i="33"/>
  <c r="AW29" i="33"/>
  <c r="AX29" i="33"/>
  <c r="AY29" i="33"/>
  <c r="AZ29" i="33"/>
  <c r="BA29" i="33"/>
  <c r="BB29" i="33"/>
  <c r="M30" i="33"/>
  <c r="N30" i="33"/>
  <c r="O30" i="33"/>
  <c r="P30" i="33"/>
  <c r="Q30" i="33"/>
  <c r="R30" i="33"/>
  <c r="S30" i="33"/>
  <c r="T30" i="33"/>
  <c r="U30" i="33"/>
  <c r="V30" i="33"/>
  <c r="W30" i="33"/>
  <c r="X30" i="33"/>
  <c r="Y30" i="33"/>
  <c r="Z30" i="33"/>
  <c r="AA30" i="33"/>
  <c r="AB30" i="33"/>
  <c r="AC30" i="33"/>
  <c r="AD30" i="33"/>
  <c r="AE30" i="33"/>
  <c r="AF30" i="33"/>
  <c r="AG30" i="33"/>
  <c r="AH30" i="33"/>
  <c r="AI30" i="33"/>
  <c r="AJ30" i="33"/>
  <c r="AK30" i="33"/>
  <c r="AL30" i="33"/>
  <c r="AM30" i="33"/>
  <c r="AN30" i="33"/>
  <c r="AO30" i="33"/>
  <c r="AP30" i="33"/>
  <c r="AQ30" i="33"/>
  <c r="AR30" i="33"/>
  <c r="AS30" i="33"/>
  <c r="AT30" i="33"/>
  <c r="AU30" i="33"/>
  <c r="AV30" i="33"/>
  <c r="AW30" i="33"/>
  <c r="AX30" i="33"/>
  <c r="AY30" i="33"/>
  <c r="AZ30" i="33"/>
  <c r="BA30" i="33"/>
  <c r="BB30" i="33"/>
  <c r="M31" i="33"/>
  <c r="N31" i="33"/>
  <c r="O31" i="33"/>
  <c r="P31" i="33"/>
  <c r="Q31" i="33"/>
  <c r="R31" i="33"/>
  <c r="S31" i="33"/>
  <c r="T31" i="33"/>
  <c r="U31" i="33"/>
  <c r="V31" i="33"/>
  <c r="W31" i="33"/>
  <c r="X31" i="33"/>
  <c r="Y31" i="33"/>
  <c r="Z31" i="33"/>
  <c r="AA31" i="33"/>
  <c r="AB31" i="33"/>
  <c r="AC31" i="33"/>
  <c r="AD31" i="33"/>
  <c r="AE31" i="33"/>
  <c r="AF31" i="33"/>
  <c r="AG31" i="33"/>
  <c r="AH31" i="33"/>
  <c r="AI31" i="33"/>
  <c r="AJ31" i="33"/>
  <c r="AK31" i="33"/>
  <c r="AL31" i="33"/>
  <c r="AM31" i="33"/>
  <c r="AN31" i="33"/>
  <c r="AO31" i="33"/>
  <c r="AP31" i="33"/>
  <c r="AQ31" i="33"/>
  <c r="AR31" i="33"/>
  <c r="AS31" i="33"/>
  <c r="AT31" i="33"/>
  <c r="AU31" i="33"/>
  <c r="AV31" i="33"/>
  <c r="AW31" i="33"/>
  <c r="AX31" i="33"/>
  <c r="AY31" i="33"/>
  <c r="AZ31" i="33"/>
  <c r="BA31" i="33"/>
  <c r="BB31" i="33"/>
  <c r="M32" i="33"/>
  <c r="N32" i="33"/>
  <c r="O32" i="33"/>
  <c r="P32" i="33"/>
  <c r="Q32" i="33"/>
  <c r="R32" i="33"/>
  <c r="S32" i="33"/>
  <c r="T32" i="33"/>
  <c r="U32" i="33"/>
  <c r="V32" i="33"/>
  <c r="W32" i="33"/>
  <c r="X32" i="33"/>
  <c r="Y32" i="33"/>
  <c r="Z32" i="33"/>
  <c r="AA32" i="33"/>
  <c r="AB32" i="33"/>
  <c r="AC32" i="33"/>
  <c r="AD32" i="33"/>
  <c r="AE32" i="33"/>
  <c r="AF32" i="33"/>
  <c r="AG32" i="33"/>
  <c r="AH32" i="33"/>
  <c r="AI32" i="33"/>
  <c r="AJ32" i="33"/>
  <c r="AK32" i="33"/>
  <c r="AL32" i="33"/>
  <c r="AM32" i="33"/>
  <c r="AN32" i="33"/>
  <c r="AO32" i="33"/>
  <c r="AP32" i="33"/>
  <c r="AQ32" i="33"/>
  <c r="AR32" i="33"/>
  <c r="AS32" i="33"/>
  <c r="AT32" i="33"/>
  <c r="AU32" i="33"/>
  <c r="AV32" i="33"/>
  <c r="AW32" i="33"/>
  <c r="AX32" i="33"/>
  <c r="AY32" i="33"/>
  <c r="AZ32" i="33"/>
  <c r="BA32" i="33"/>
  <c r="BB32" i="33"/>
  <c r="M33" i="33"/>
  <c r="N33" i="33"/>
  <c r="O33" i="33"/>
  <c r="P33" i="33"/>
  <c r="Q33" i="33"/>
  <c r="R33" i="33"/>
  <c r="S33" i="33"/>
  <c r="T33" i="33"/>
  <c r="U33" i="33"/>
  <c r="V33" i="33"/>
  <c r="W33" i="33"/>
  <c r="X33" i="33"/>
  <c r="Y33" i="33"/>
  <c r="Z33" i="33"/>
  <c r="AA33" i="33"/>
  <c r="AB33" i="33"/>
  <c r="AC33" i="33"/>
  <c r="AD33" i="33"/>
  <c r="AE33" i="33"/>
  <c r="AF33" i="33"/>
  <c r="AG33" i="33"/>
  <c r="AH33" i="33"/>
  <c r="AI33" i="33"/>
  <c r="AJ33" i="33"/>
  <c r="AK33" i="33"/>
  <c r="AL33" i="33"/>
  <c r="AM33" i="33"/>
  <c r="AN33" i="33"/>
  <c r="AO33" i="33"/>
  <c r="AP33" i="33"/>
  <c r="AQ33" i="33"/>
  <c r="AR33" i="33"/>
  <c r="AS33" i="33"/>
  <c r="AT33" i="33"/>
  <c r="AU33" i="33"/>
  <c r="AV33" i="33"/>
  <c r="AW33" i="33"/>
  <c r="AX33" i="33"/>
  <c r="AY33" i="33"/>
  <c r="AZ33" i="33"/>
  <c r="BA33" i="33"/>
  <c r="BB33" i="33"/>
  <c r="M34" i="33"/>
  <c r="N34" i="33"/>
  <c r="O34" i="33"/>
  <c r="P34" i="33"/>
  <c r="Q34" i="33"/>
  <c r="R34" i="33"/>
  <c r="S34" i="33"/>
  <c r="T34" i="33"/>
  <c r="U34" i="33"/>
  <c r="V34" i="33"/>
  <c r="W34" i="33"/>
  <c r="X34" i="33"/>
  <c r="Y34" i="33"/>
  <c r="Z34" i="33"/>
  <c r="AA34" i="33"/>
  <c r="AB34" i="33"/>
  <c r="AC34" i="33"/>
  <c r="AD34" i="33"/>
  <c r="AE34" i="33"/>
  <c r="AF34" i="33"/>
  <c r="AG34" i="33"/>
  <c r="AH34" i="33"/>
  <c r="AI34" i="33"/>
  <c r="AJ34" i="33"/>
  <c r="AK34" i="33"/>
  <c r="AL34" i="33"/>
  <c r="AM34" i="33"/>
  <c r="AN34" i="33"/>
  <c r="AO34" i="33"/>
  <c r="AP34" i="33"/>
  <c r="AQ34" i="33"/>
  <c r="AR34" i="33"/>
  <c r="AS34" i="33"/>
  <c r="AT34" i="33"/>
  <c r="AU34" i="33"/>
  <c r="AV34" i="33"/>
  <c r="AW34" i="33"/>
  <c r="AX34" i="33"/>
  <c r="AY34" i="33"/>
  <c r="AZ34" i="33"/>
  <c r="BA34" i="33"/>
  <c r="BB34" i="33"/>
  <c r="M35" i="33"/>
  <c r="N35" i="33"/>
  <c r="O35" i="33"/>
  <c r="P35" i="33"/>
  <c r="Q35" i="33"/>
  <c r="R35" i="33"/>
  <c r="S35" i="33"/>
  <c r="T35" i="33"/>
  <c r="U35" i="33"/>
  <c r="V35" i="33"/>
  <c r="W35" i="33"/>
  <c r="X35" i="33"/>
  <c r="Y35" i="33"/>
  <c r="Z35" i="33"/>
  <c r="AA35" i="33"/>
  <c r="AB35" i="33"/>
  <c r="AC35" i="33"/>
  <c r="AD35" i="33"/>
  <c r="AE35" i="33"/>
  <c r="AF35" i="33"/>
  <c r="AG35" i="33"/>
  <c r="AH35" i="33"/>
  <c r="AI35" i="33"/>
  <c r="AJ35" i="33"/>
  <c r="AK35" i="33"/>
  <c r="AL35" i="33"/>
  <c r="AM35" i="33"/>
  <c r="AN35" i="33"/>
  <c r="AO35" i="33"/>
  <c r="AP35" i="33"/>
  <c r="AQ35" i="33"/>
  <c r="AR35" i="33"/>
  <c r="AS35" i="33"/>
  <c r="AT35" i="33"/>
  <c r="AU35" i="33"/>
  <c r="AV35" i="33"/>
  <c r="AW35" i="33"/>
  <c r="AX35" i="33"/>
  <c r="AY35" i="33"/>
  <c r="AZ35" i="33"/>
  <c r="BA35" i="33"/>
  <c r="BB35" i="33"/>
  <c r="M36" i="33"/>
  <c r="N36" i="33"/>
  <c r="O36" i="33"/>
  <c r="P36" i="33"/>
  <c r="Q36" i="33"/>
  <c r="R36" i="33"/>
  <c r="S36" i="33"/>
  <c r="T36" i="33"/>
  <c r="U36" i="33"/>
  <c r="V36" i="33"/>
  <c r="W36" i="33"/>
  <c r="X36" i="33"/>
  <c r="Y36" i="33"/>
  <c r="Z36" i="33"/>
  <c r="AA36" i="33"/>
  <c r="AB36" i="33"/>
  <c r="AC36" i="33"/>
  <c r="AD36" i="33"/>
  <c r="AE36" i="33"/>
  <c r="AF36" i="33"/>
  <c r="AG36" i="33"/>
  <c r="AH36" i="33"/>
  <c r="AI36" i="33"/>
  <c r="AJ36" i="33"/>
  <c r="AK36" i="33"/>
  <c r="AL36" i="33"/>
  <c r="AM36" i="33"/>
  <c r="AN36" i="33"/>
  <c r="AO36" i="33"/>
  <c r="AP36" i="33"/>
  <c r="AQ36" i="33"/>
  <c r="AR36" i="33"/>
  <c r="AS36" i="33"/>
  <c r="AT36" i="33"/>
  <c r="AU36" i="33"/>
  <c r="AV36" i="33"/>
  <c r="AW36" i="33"/>
  <c r="AX36" i="33"/>
  <c r="AY36" i="33"/>
  <c r="AZ36" i="33"/>
  <c r="BA36" i="33"/>
  <c r="BB36" i="33"/>
  <c r="M37" i="33"/>
  <c r="N37" i="33"/>
  <c r="O37" i="33"/>
  <c r="P37" i="33"/>
  <c r="Q37" i="33"/>
  <c r="R37" i="33"/>
  <c r="S37" i="33"/>
  <c r="T37" i="33"/>
  <c r="U37" i="33"/>
  <c r="V37" i="33"/>
  <c r="W37" i="33"/>
  <c r="X37" i="33"/>
  <c r="Y37" i="33"/>
  <c r="Z37" i="33"/>
  <c r="AA37" i="33"/>
  <c r="AB37" i="33"/>
  <c r="AC37" i="33"/>
  <c r="AD37" i="33"/>
  <c r="AE37" i="33"/>
  <c r="AF37" i="33"/>
  <c r="AG37" i="33"/>
  <c r="AH37" i="33"/>
  <c r="AI37" i="33"/>
  <c r="AJ37" i="33"/>
  <c r="AK37" i="33"/>
  <c r="AL37" i="33"/>
  <c r="AM37" i="33"/>
  <c r="AN37" i="33"/>
  <c r="AO37" i="33"/>
  <c r="AP37" i="33"/>
  <c r="AQ37" i="33"/>
  <c r="AR37" i="33"/>
  <c r="AS37" i="33"/>
  <c r="AT37" i="33"/>
  <c r="AU37" i="33"/>
  <c r="AV37" i="33"/>
  <c r="AW37" i="33"/>
  <c r="AX37" i="33"/>
  <c r="AY37" i="33"/>
  <c r="AZ37" i="33"/>
  <c r="BA37" i="33"/>
  <c r="BB37" i="33"/>
  <c r="M38" i="33"/>
  <c r="N38" i="33"/>
  <c r="O38" i="33"/>
  <c r="P38" i="33"/>
  <c r="Q38" i="33"/>
  <c r="R38" i="33"/>
  <c r="S38" i="33"/>
  <c r="T38" i="33"/>
  <c r="U38" i="33"/>
  <c r="V38" i="33"/>
  <c r="W38" i="33"/>
  <c r="X38" i="33"/>
  <c r="Y38" i="33"/>
  <c r="Z38" i="33"/>
  <c r="AA38" i="33"/>
  <c r="AB38" i="33"/>
  <c r="AC38" i="33"/>
  <c r="AD38" i="33"/>
  <c r="AE38" i="33"/>
  <c r="AF38" i="33"/>
  <c r="AG38" i="33"/>
  <c r="AH38" i="33"/>
  <c r="AI38" i="33"/>
  <c r="AJ38" i="33"/>
  <c r="AK38" i="33"/>
  <c r="AL38" i="33"/>
  <c r="AM38" i="33"/>
  <c r="AN38" i="33"/>
  <c r="AO38" i="33"/>
  <c r="AP38" i="33"/>
  <c r="AQ38" i="33"/>
  <c r="AR38" i="33"/>
  <c r="AS38" i="33"/>
  <c r="AT38" i="33"/>
  <c r="AU38" i="33"/>
  <c r="AV38" i="33"/>
  <c r="AW38" i="33"/>
  <c r="AX38" i="33"/>
  <c r="AY38" i="33"/>
  <c r="AZ38" i="33"/>
  <c r="BA38" i="33"/>
  <c r="BB38" i="33"/>
  <c r="M39" i="33"/>
  <c r="N39" i="33"/>
  <c r="O39" i="33"/>
  <c r="P39" i="33"/>
  <c r="Q39" i="33"/>
  <c r="R39" i="33"/>
  <c r="S39" i="33"/>
  <c r="T39" i="33"/>
  <c r="U39" i="33"/>
  <c r="V39" i="33"/>
  <c r="W39" i="33"/>
  <c r="X39" i="33"/>
  <c r="Y39" i="33"/>
  <c r="Z39" i="33"/>
  <c r="AA39" i="33"/>
  <c r="AB39" i="33"/>
  <c r="AC39" i="33"/>
  <c r="AD39" i="33"/>
  <c r="AE39" i="33"/>
  <c r="AF39" i="33"/>
  <c r="AG39" i="33"/>
  <c r="AH39" i="33"/>
  <c r="AI39" i="33"/>
  <c r="AJ39" i="33"/>
  <c r="AK39" i="33"/>
  <c r="AL39" i="33"/>
  <c r="AM39" i="33"/>
  <c r="AN39" i="33"/>
  <c r="AO39" i="33"/>
  <c r="AP39" i="33"/>
  <c r="AQ39" i="33"/>
  <c r="AR39" i="33"/>
  <c r="AS39" i="33"/>
  <c r="AT39" i="33"/>
  <c r="AU39" i="33"/>
  <c r="AV39" i="33"/>
  <c r="AW39" i="33"/>
  <c r="AX39" i="33"/>
  <c r="AY39" i="33"/>
  <c r="AZ39" i="33"/>
  <c r="BA39" i="33"/>
  <c r="BB39" i="33"/>
  <c r="M40" i="33"/>
  <c r="N40" i="33"/>
  <c r="O40" i="33"/>
  <c r="P40" i="33"/>
  <c r="Q40" i="33"/>
  <c r="R40" i="33"/>
  <c r="S40" i="33"/>
  <c r="T40" i="33"/>
  <c r="U40" i="33"/>
  <c r="V40" i="33"/>
  <c r="W40" i="33"/>
  <c r="X40" i="33"/>
  <c r="Y40" i="33"/>
  <c r="Z40" i="33"/>
  <c r="AA40" i="33"/>
  <c r="AB40" i="33"/>
  <c r="AC40" i="33"/>
  <c r="AD40" i="33"/>
  <c r="AE40" i="33"/>
  <c r="AF40" i="33"/>
  <c r="AG40" i="33"/>
  <c r="AH40" i="33"/>
  <c r="AI40" i="33"/>
  <c r="AJ40" i="33"/>
  <c r="AK40" i="33"/>
  <c r="AL40" i="33"/>
  <c r="AM40" i="33"/>
  <c r="AN40" i="33"/>
  <c r="AO40" i="33"/>
  <c r="AP40" i="33"/>
  <c r="AQ40" i="33"/>
  <c r="AR40" i="33"/>
  <c r="AS40" i="33"/>
  <c r="AT40" i="33"/>
  <c r="AU40" i="33"/>
  <c r="AV40" i="33"/>
  <c r="AW40" i="33"/>
  <c r="AX40" i="33"/>
  <c r="AY40" i="33"/>
  <c r="AZ40" i="33"/>
  <c r="BA40" i="33"/>
  <c r="BB40" i="33"/>
  <c r="C404" i="39"/>
  <c r="C337" i="39"/>
  <c r="C270" i="39"/>
  <c r="C203" i="39"/>
  <c r="C136" i="39"/>
  <c r="C2" i="39"/>
  <c r="C1" i="39"/>
  <c r="C69" i="39"/>
  <c r="C70" i="39"/>
  <c r="J459" i="39"/>
  <c r="J407" i="39"/>
  <c r="J392" i="39"/>
  <c r="J379" i="39"/>
  <c r="J366" i="39"/>
  <c r="J353" i="39"/>
  <c r="J299" i="39"/>
  <c r="J286" i="39"/>
  <c r="J273" i="39"/>
  <c r="J258" i="39"/>
  <c r="J206" i="39"/>
  <c r="J178" i="39"/>
  <c r="J139" i="39"/>
  <c r="J124" i="39"/>
  <c r="J111" i="39"/>
  <c r="J98" i="39"/>
  <c r="J85" i="39"/>
  <c r="J72" i="39"/>
  <c r="C139" i="39"/>
  <c r="E3" i="32"/>
  <c r="C3" i="25" s="1"/>
  <c r="C459" i="39"/>
  <c r="C446" i="39"/>
  <c r="C407" i="39"/>
  <c r="C392" i="39"/>
  <c r="C379" i="39"/>
  <c r="C366" i="39"/>
  <c r="C353" i="39"/>
  <c r="C340" i="39"/>
  <c r="C299" i="39"/>
  <c r="C286" i="39"/>
  <c r="C273" i="39"/>
  <c r="C258" i="39"/>
  <c r="C206" i="39"/>
  <c r="C191" i="39"/>
  <c r="C178" i="39"/>
  <c r="C152" i="39"/>
  <c r="C124" i="39"/>
  <c r="C111" i="39"/>
  <c r="C98" i="39"/>
  <c r="C85" i="39"/>
  <c r="C72" i="39"/>
  <c r="L80" i="33"/>
  <c r="K80" i="33"/>
  <c r="J80" i="33"/>
  <c r="I80" i="33"/>
  <c r="H80" i="33"/>
  <c r="G80" i="33"/>
  <c r="F80" i="33"/>
  <c r="E80" i="33"/>
  <c r="L79" i="33"/>
  <c r="K79" i="33"/>
  <c r="J79" i="33"/>
  <c r="I79" i="33"/>
  <c r="H79" i="33"/>
  <c r="G79" i="33"/>
  <c r="F79" i="33"/>
  <c r="E79" i="33"/>
  <c r="L78" i="33"/>
  <c r="L81" i="33" s="1"/>
  <c r="K78" i="33"/>
  <c r="K81" i="33" s="1"/>
  <c r="J78" i="33"/>
  <c r="J81" i="33" s="1"/>
  <c r="I78" i="33"/>
  <c r="I81" i="33" s="1"/>
  <c r="H78" i="33"/>
  <c r="H81" i="33" s="1"/>
  <c r="G78" i="33"/>
  <c r="G81" i="33" s="1"/>
  <c r="F78" i="33"/>
  <c r="F81" i="33" s="1"/>
  <c r="E78" i="33"/>
  <c r="E81" i="33" s="1"/>
  <c r="L76" i="33"/>
  <c r="K76" i="33"/>
  <c r="J76" i="33"/>
  <c r="I76" i="33"/>
  <c r="H76" i="33"/>
  <c r="G76" i="33"/>
  <c r="F76" i="33"/>
  <c r="E76" i="33"/>
  <c r="L75" i="33"/>
  <c r="K75" i="33"/>
  <c r="J75" i="33"/>
  <c r="I75" i="33"/>
  <c r="H75" i="33"/>
  <c r="G75" i="33"/>
  <c r="F75" i="33"/>
  <c r="E75" i="33"/>
  <c r="L74" i="33"/>
  <c r="K74" i="33"/>
  <c r="J74" i="33"/>
  <c r="I74" i="33"/>
  <c r="H74" i="33"/>
  <c r="G74" i="33"/>
  <c r="F74" i="33"/>
  <c r="E74" i="33"/>
  <c r="L73" i="33"/>
  <c r="K73" i="33"/>
  <c r="J73" i="33"/>
  <c r="I73" i="33"/>
  <c r="H73" i="33"/>
  <c r="G73" i="33"/>
  <c r="F73" i="33"/>
  <c r="E73" i="33"/>
  <c r="L72" i="33"/>
  <c r="K72" i="33"/>
  <c r="J72" i="33"/>
  <c r="I72" i="33"/>
  <c r="H72" i="33"/>
  <c r="G72" i="33"/>
  <c r="F72" i="33"/>
  <c r="E72" i="33"/>
  <c r="L71" i="33"/>
  <c r="L77" i="33" s="1"/>
  <c r="K71" i="33"/>
  <c r="K77" i="33" s="1"/>
  <c r="J71" i="33"/>
  <c r="I71" i="33"/>
  <c r="H71" i="33"/>
  <c r="H77" i="33" s="1"/>
  <c r="G71" i="33"/>
  <c r="G77" i="33" s="1"/>
  <c r="F71" i="33"/>
  <c r="E71" i="33"/>
  <c r="E77" i="33" s="1"/>
  <c r="L69" i="33"/>
  <c r="K69" i="33"/>
  <c r="J69" i="33"/>
  <c r="I69" i="33"/>
  <c r="H69" i="33"/>
  <c r="G69" i="33"/>
  <c r="F69" i="33"/>
  <c r="E69" i="33"/>
  <c r="L68" i="33"/>
  <c r="K68" i="33"/>
  <c r="J68" i="33"/>
  <c r="I68" i="33"/>
  <c r="H68" i="33"/>
  <c r="G68" i="33"/>
  <c r="F68" i="33"/>
  <c r="E68" i="33"/>
  <c r="L66" i="33"/>
  <c r="K66" i="33"/>
  <c r="J66" i="33"/>
  <c r="I66" i="33"/>
  <c r="H66" i="33"/>
  <c r="G66" i="33"/>
  <c r="F66" i="33"/>
  <c r="E66" i="33"/>
  <c r="L65" i="33"/>
  <c r="K65" i="33"/>
  <c r="J65" i="33"/>
  <c r="I65" i="33"/>
  <c r="H65" i="33"/>
  <c r="G65" i="33"/>
  <c r="F65" i="33"/>
  <c r="E65" i="33"/>
  <c r="L64" i="33"/>
  <c r="K64" i="33"/>
  <c r="J64" i="33"/>
  <c r="I64" i="33"/>
  <c r="H64" i="33"/>
  <c r="G64" i="33"/>
  <c r="K62" i="33"/>
  <c r="J62" i="33"/>
  <c r="I62" i="33"/>
  <c r="H62" i="33"/>
  <c r="G62" i="33"/>
  <c r="K61" i="33"/>
  <c r="J61" i="33"/>
  <c r="I61" i="33"/>
  <c r="H61" i="33"/>
  <c r="G61" i="33"/>
  <c r="F61" i="33"/>
  <c r="E61" i="33"/>
  <c r="K60" i="33"/>
  <c r="J60" i="33"/>
  <c r="I60" i="33"/>
  <c r="H60" i="33"/>
  <c r="G60" i="33"/>
  <c r="F60" i="33"/>
  <c r="E60" i="33"/>
  <c r="K59" i="33"/>
  <c r="J59" i="33"/>
  <c r="I59" i="33"/>
  <c r="H59" i="33"/>
  <c r="G59" i="33"/>
  <c r="F59" i="33"/>
  <c r="E59" i="33"/>
  <c r="L58" i="33"/>
  <c r="K58" i="33"/>
  <c r="J58" i="33"/>
  <c r="I58" i="33"/>
  <c r="H58" i="33"/>
  <c r="G58" i="33"/>
  <c r="L56" i="33"/>
  <c r="K56" i="33"/>
  <c r="J56" i="33"/>
  <c r="I56" i="33"/>
  <c r="H56" i="33"/>
  <c r="G56" i="33"/>
  <c r="F56" i="33"/>
  <c r="E56" i="33"/>
  <c r="L55" i="33"/>
  <c r="K55" i="33"/>
  <c r="J55" i="33"/>
  <c r="I55" i="33"/>
  <c r="H55" i="33"/>
  <c r="G55" i="33"/>
  <c r="F55" i="33"/>
  <c r="E55" i="33"/>
  <c r="L54" i="33"/>
  <c r="K54" i="33"/>
  <c r="J54" i="33"/>
  <c r="I54" i="33"/>
  <c r="H54" i="33"/>
  <c r="G54" i="33"/>
  <c r="F54" i="33"/>
  <c r="E54" i="33"/>
  <c r="L53" i="33"/>
  <c r="K53" i="33"/>
  <c r="J53" i="33"/>
  <c r="I53" i="33"/>
  <c r="H53" i="33"/>
  <c r="G53" i="33"/>
  <c r="F53" i="33"/>
  <c r="E53" i="33"/>
  <c r="L52" i="33"/>
  <c r="K52" i="33"/>
  <c r="J52" i="33"/>
  <c r="I52" i="33"/>
  <c r="H52" i="33"/>
  <c r="G52" i="33"/>
  <c r="F52" i="33"/>
  <c r="E52" i="33"/>
  <c r="L51" i="33"/>
  <c r="K51" i="33"/>
  <c r="J51" i="33"/>
  <c r="I51" i="33"/>
  <c r="H51" i="33"/>
  <c r="G51" i="33"/>
  <c r="F51" i="33"/>
  <c r="E51" i="33"/>
  <c r="L50" i="33"/>
  <c r="K50" i="33"/>
  <c r="J50" i="33"/>
  <c r="I50" i="33"/>
  <c r="H50" i="33"/>
  <c r="G50" i="33"/>
  <c r="F50" i="33"/>
  <c r="E50" i="33"/>
  <c r="L49" i="33"/>
  <c r="L57" i="33" s="1"/>
  <c r="K49" i="33"/>
  <c r="J49" i="33"/>
  <c r="I49" i="33"/>
  <c r="H49" i="33"/>
  <c r="H57" i="33" s="1"/>
  <c r="G49" i="33"/>
  <c r="G57" i="33" s="1"/>
  <c r="F49" i="33"/>
  <c r="E49" i="33"/>
  <c r="E57" i="33" s="1"/>
  <c r="F11" i="33"/>
  <c r="G11" i="33"/>
  <c r="H11" i="33"/>
  <c r="I11" i="33"/>
  <c r="J11" i="33"/>
  <c r="K11" i="33"/>
  <c r="L11" i="33"/>
  <c r="E12" i="33"/>
  <c r="F12" i="33"/>
  <c r="G12" i="33"/>
  <c r="H12" i="33"/>
  <c r="I12" i="33"/>
  <c r="J12" i="33"/>
  <c r="K12" i="33"/>
  <c r="L12" i="33"/>
  <c r="E13" i="33"/>
  <c r="F13" i="33"/>
  <c r="G13" i="33"/>
  <c r="H13" i="33"/>
  <c r="I13" i="33"/>
  <c r="J13" i="33"/>
  <c r="K13" i="33"/>
  <c r="L13" i="33"/>
  <c r="E14" i="33"/>
  <c r="F14" i="33"/>
  <c r="G14" i="33"/>
  <c r="H14" i="33"/>
  <c r="I14" i="33"/>
  <c r="J14" i="33"/>
  <c r="K14" i="33"/>
  <c r="L14" i="33"/>
  <c r="E15" i="33"/>
  <c r="F15" i="33"/>
  <c r="G15" i="33"/>
  <c r="H15" i="33"/>
  <c r="I15" i="33"/>
  <c r="J15" i="33"/>
  <c r="K15" i="33"/>
  <c r="L15" i="33"/>
  <c r="E16" i="33"/>
  <c r="F16" i="33"/>
  <c r="G16" i="33"/>
  <c r="H16" i="33"/>
  <c r="I16" i="33"/>
  <c r="J16" i="33"/>
  <c r="K16" i="33"/>
  <c r="L16" i="33"/>
  <c r="E17" i="33"/>
  <c r="F17" i="33"/>
  <c r="G17" i="33"/>
  <c r="H17" i="33"/>
  <c r="I17" i="33"/>
  <c r="J17" i="33"/>
  <c r="K17" i="33"/>
  <c r="L17" i="33"/>
  <c r="E18" i="33"/>
  <c r="F18" i="33"/>
  <c r="G18" i="33"/>
  <c r="H18" i="33"/>
  <c r="I18" i="33"/>
  <c r="J18" i="33"/>
  <c r="K18" i="33"/>
  <c r="L18" i="33"/>
  <c r="E19" i="33"/>
  <c r="F19" i="33"/>
  <c r="G19" i="33"/>
  <c r="H19" i="33"/>
  <c r="I19" i="33"/>
  <c r="J19" i="33"/>
  <c r="K19" i="33"/>
  <c r="L19" i="33"/>
  <c r="E20" i="33"/>
  <c r="F20" i="33"/>
  <c r="G20" i="33"/>
  <c r="H20" i="33"/>
  <c r="I20" i="33"/>
  <c r="J20" i="33"/>
  <c r="K20" i="33"/>
  <c r="L20" i="33"/>
  <c r="E21" i="33"/>
  <c r="F21" i="33"/>
  <c r="G21" i="33"/>
  <c r="H21" i="33"/>
  <c r="I21" i="33"/>
  <c r="J21" i="33"/>
  <c r="K21" i="33"/>
  <c r="L21" i="33"/>
  <c r="E22" i="33"/>
  <c r="F22" i="33"/>
  <c r="G22" i="33"/>
  <c r="H22" i="33"/>
  <c r="I22" i="33"/>
  <c r="J22" i="33"/>
  <c r="K22" i="33"/>
  <c r="L22" i="33"/>
  <c r="E23" i="33"/>
  <c r="F23" i="33"/>
  <c r="G23" i="33"/>
  <c r="H23" i="33"/>
  <c r="I23" i="33"/>
  <c r="J23" i="33"/>
  <c r="K23" i="33"/>
  <c r="L23" i="33"/>
  <c r="E24" i="33"/>
  <c r="F24" i="33"/>
  <c r="G24" i="33"/>
  <c r="H24" i="33"/>
  <c r="I24" i="33"/>
  <c r="J24" i="33"/>
  <c r="K24" i="33"/>
  <c r="L24" i="33"/>
  <c r="E25" i="33"/>
  <c r="F25" i="33"/>
  <c r="G25" i="33"/>
  <c r="H25" i="33"/>
  <c r="I25" i="33"/>
  <c r="J25" i="33"/>
  <c r="K25" i="33"/>
  <c r="L25" i="33"/>
  <c r="E26" i="33"/>
  <c r="F26" i="33"/>
  <c r="G26" i="33"/>
  <c r="H26" i="33"/>
  <c r="I26" i="33"/>
  <c r="J26" i="33"/>
  <c r="K26" i="33"/>
  <c r="L26" i="33"/>
  <c r="E27" i="33"/>
  <c r="F27" i="33"/>
  <c r="G27" i="33"/>
  <c r="H27" i="33"/>
  <c r="I27" i="33"/>
  <c r="J27" i="33"/>
  <c r="K27" i="33"/>
  <c r="L27" i="33"/>
  <c r="E28" i="33"/>
  <c r="F28" i="33"/>
  <c r="G28" i="33"/>
  <c r="H28" i="33"/>
  <c r="I28" i="33"/>
  <c r="J28" i="33"/>
  <c r="K28" i="33"/>
  <c r="L28" i="33"/>
  <c r="E29" i="33"/>
  <c r="F29" i="33"/>
  <c r="G29" i="33"/>
  <c r="H29" i="33"/>
  <c r="I29" i="33"/>
  <c r="J29" i="33"/>
  <c r="K29" i="33"/>
  <c r="L29" i="33"/>
  <c r="E30" i="33"/>
  <c r="F30" i="33"/>
  <c r="G30" i="33"/>
  <c r="H30" i="33"/>
  <c r="I30" i="33"/>
  <c r="J30" i="33"/>
  <c r="K30" i="33"/>
  <c r="L30" i="33"/>
  <c r="E31" i="33"/>
  <c r="F31" i="33"/>
  <c r="G31" i="33"/>
  <c r="H31" i="33"/>
  <c r="I31" i="33"/>
  <c r="J31" i="33"/>
  <c r="K31" i="33"/>
  <c r="L31" i="33"/>
  <c r="E32" i="33"/>
  <c r="F32" i="33"/>
  <c r="G32" i="33"/>
  <c r="H32" i="33"/>
  <c r="I32" i="33"/>
  <c r="J32" i="33"/>
  <c r="K32" i="33"/>
  <c r="L32" i="33"/>
  <c r="E33" i="33"/>
  <c r="F33" i="33"/>
  <c r="G33" i="33"/>
  <c r="H33" i="33"/>
  <c r="I33" i="33"/>
  <c r="J33" i="33"/>
  <c r="K33" i="33"/>
  <c r="L33" i="33"/>
  <c r="E34" i="33"/>
  <c r="F34" i="33"/>
  <c r="G34" i="33"/>
  <c r="H34" i="33"/>
  <c r="I34" i="33"/>
  <c r="J34" i="33"/>
  <c r="K34" i="33"/>
  <c r="L34" i="33"/>
  <c r="E35" i="33"/>
  <c r="F35" i="33"/>
  <c r="G35" i="33"/>
  <c r="H35" i="33"/>
  <c r="I35" i="33"/>
  <c r="J35" i="33"/>
  <c r="K35" i="33"/>
  <c r="L35" i="33"/>
  <c r="E36" i="33"/>
  <c r="F36" i="33"/>
  <c r="G36" i="33"/>
  <c r="H36" i="33"/>
  <c r="I36" i="33"/>
  <c r="J36" i="33"/>
  <c r="K36" i="33"/>
  <c r="L36" i="33"/>
  <c r="E37" i="33"/>
  <c r="F37" i="33"/>
  <c r="G37" i="33"/>
  <c r="H37" i="33"/>
  <c r="I37" i="33"/>
  <c r="J37" i="33"/>
  <c r="K37" i="33"/>
  <c r="L37" i="33"/>
  <c r="E38" i="33"/>
  <c r="F38" i="33"/>
  <c r="G38" i="33"/>
  <c r="H38" i="33"/>
  <c r="I38" i="33"/>
  <c r="J38" i="33"/>
  <c r="K38" i="33"/>
  <c r="L38" i="33"/>
  <c r="E39" i="33"/>
  <c r="F39" i="33"/>
  <c r="G39" i="33"/>
  <c r="H39" i="33"/>
  <c r="I39" i="33"/>
  <c r="J39" i="33"/>
  <c r="K39" i="33"/>
  <c r="L39" i="33"/>
  <c r="E40" i="33"/>
  <c r="F40" i="33"/>
  <c r="G40" i="33"/>
  <c r="H40" i="33"/>
  <c r="I40" i="33"/>
  <c r="J40" i="33"/>
  <c r="K40" i="33"/>
  <c r="L40" i="33"/>
  <c r="L10" i="33"/>
  <c r="K10" i="33"/>
  <c r="J10" i="33"/>
  <c r="I10" i="33"/>
  <c r="H10" i="33"/>
  <c r="G10" i="33"/>
  <c r="F10" i="33"/>
  <c r="E10" i="33"/>
  <c r="F7" i="33"/>
  <c r="G7" i="33"/>
  <c r="H7" i="33"/>
  <c r="I7" i="33"/>
  <c r="J7" i="33"/>
  <c r="K7" i="33"/>
  <c r="L7" i="33"/>
  <c r="K6" i="33"/>
  <c r="L6" i="33"/>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H43" i="25"/>
  <c r="G43" i="25"/>
  <c r="E43" i="25"/>
  <c r="D43" i="25"/>
  <c r="M468" i="39"/>
  <c r="L468" i="39"/>
  <c r="I468" i="39"/>
  <c r="H468" i="39"/>
  <c r="G468" i="39"/>
  <c r="F468" i="39"/>
  <c r="E468" i="39"/>
  <c r="D468" i="39"/>
  <c r="D470" i="39"/>
  <c r="C468" i="39"/>
  <c r="B468" i="39"/>
  <c r="D469" i="39" s="1"/>
  <c r="K467" i="39"/>
  <c r="O467" i="39" s="1"/>
  <c r="J467" i="39"/>
  <c r="N467" i="39" s="1"/>
  <c r="K466" i="39"/>
  <c r="O466" i="39" s="1"/>
  <c r="J466" i="39"/>
  <c r="N466" i="39" s="1"/>
  <c r="K465" i="39"/>
  <c r="O465" i="39" s="1"/>
  <c r="J465" i="39"/>
  <c r="N465" i="39"/>
  <c r="K464" i="39"/>
  <c r="O464" i="39" s="1"/>
  <c r="J464" i="39"/>
  <c r="N464" i="39" s="1"/>
  <c r="K463" i="39"/>
  <c r="J463" i="39"/>
  <c r="M455" i="39"/>
  <c r="L455" i="39"/>
  <c r="I455" i="39"/>
  <c r="H455" i="39"/>
  <c r="G455" i="39"/>
  <c r="F455" i="39"/>
  <c r="E455" i="39"/>
  <c r="D455" i="39"/>
  <c r="D457" i="39" s="1"/>
  <c r="C455" i="39"/>
  <c r="E456" i="39" s="1"/>
  <c r="B455" i="39"/>
  <c r="D456" i="39" s="1"/>
  <c r="K454" i="39"/>
  <c r="O454" i="39" s="1"/>
  <c r="J454" i="39"/>
  <c r="N454" i="39" s="1"/>
  <c r="K453" i="39"/>
  <c r="O453" i="39" s="1"/>
  <c r="J453" i="39"/>
  <c r="N453" i="39"/>
  <c r="K452" i="39"/>
  <c r="O452" i="39" s="1"/>
  <c r="J452" i="39"/>
  <c r="N452" i="39" s="1"/>
  <c r="K451" i="39"/>
  <c r="J451" i="39"/>
  <c r="N451" i="39" s="1"/>
  <c r="J455" i="39"/>
  <c r="M442" i="39"/>
  <c r="L442" i="39"/>
  <c r="I442" i="39"/>
  <c r="H442" i="39"/>
  <c r="G442" i="39"/>
  <c r="E443" i="39" s="1"/>
  <c r="F442" i="39"/>
  <c r="E442" i="39"/>
  <c r="D442" i="39"/>
  <c r="D444" i="39"/>
  <c r="C442" i="39"/>
  <c r="B442" i="39"/>
  <c r="D443" i="39" s="1"/>
  <c r="K441" i="39"/>
  <c r="O441" i="39" s="1"/>
  <c r="J441" i="39"/>
  <c r="N441" i="39" s="1"/>
  <c r="K440" i="39"/>
  <c r="O440" i="39" s="1"/>
  <c r="J440" i="39"/>
  <c r="N440" i="39" s="1"/>
  <c r="K439" i="39"/>
  <c r="O439" i="39" s="1"/>
  <c r="J439" i="39"/>
  <c r="N439" i="39" s="1"/>
  <c r="K438" i="39"/>
  <c r="J438" i="39"/>
  <c r="N438" i="39" s="1"/>
  <c r="J442" i="39"/>
  <c r="O428" i="39"/>
  <c r="N428" i="39"/>
  <c r="O427" i="39"/>
  <c r="N427" i="39"/>
  <c r="O426" i="39"/>
  <c r="N426" i="39"/>
  <c r="O425" i="39"/>
  <c r="N425" i="39"/>
  <c r="A49" i="26"/>
  <c r="B49" i="26"/>
  <c r="C49" i="26"/>
  <c r="A50" i="26"/>
  <c r="B50" i="26"/>
  <c r="C50" i="26"/>
  <c r="A51" i="26"/>
  <c r="B51" i="26"/>
  <c r="C51" i="26"/>
  <c r="A52" i="26"/>
  <c r="B52" i="26"/>
  <c r="C52" i="26"/>
  <c r="A53" i="26"/>
  <c r="B53" i="26"/>
  <c r="C53" i="26"/>
  <c r="A54" i="26"/>
  <c r="B54" i="26"/>
  <c r="C54" i="26"/>
  <c r="A55" i="26"/>
  <c r="B55" i="26"/>
  <c r="C55" i="26"/>
  <c r="A56" i="26"/>
  <c r="B56" i="26"/>
  <c r="C56" i="26"/>
  <c r="A57" i="26"/>
  <c r="B57" i="26"/>
  <c r="C57" i="26"/>
  <c r="A58" i="26"/>
  <c r="B58" i="26"/>
  <c r="C58" i="26"/>
  <c r="A59" i="26"/>
  <c r="B59" i="26"/>
  <c r="C59" i="26"/>
  <c r="A60" i="26"/>
  <c r="B60" i="26"/>
  <c r="C60" i="26"/>
  <c r="A61" i="26"/>
  <c r="B61" i="26"/>
  <c r="C61" i="26"/>
  <c r="A62" i="26"/>
  <c r="B62" i="26"/>
  <c r="C62" i="26"/>
  <c r="A63" i="26"/>
  <c r="B63" i="26"/>
  <c r="C63" i="26"/>
  <c r="A64" i="26"/>
  <c r="B64" i="26"/>
  <c r="C64" i="26"/>
  <c r="A65" i="26"/>
  <c r="B65" i="26"/>
  <c r="C65" i="26"/>
  <c r="A66" i="26"/>
  <c r="B66" i="26"/>
  <c r="C66" i="26"/>
  <c r="A67" i="26"/>
  <c r="B67" i="26"/>
  <c r="C67" i="26"/>
  <c r="A68" i="26"/>
  <c r="B68" i="26"/>
  <c r="C68" i="26"/>
  <c r="A69" i="26"/>
  <c r="B69" i="26"/>
  <c r="C69" i="26"/>
  <c r="A70" i="26"/>
  <c r="B70" i="26"/>
  <c r="C70" i="26"/>
  <c r="A71" i="26"/>
  <c r="B71" i="26"/>
  <c r="C71" i="26"/>
  <c r="A72" i="26"/>
  <c r="B72" i="26"/>
  <c r="C72" i="26"/>
  <c r="A73" i="26"/>
  <c r="B73" i="26"/>
  <c r="C73" i="26"/>
  <c r="A74" i="26"/>
  <c r="B74" i="26"/>
  <c r="C74" i="26"/>
  <c r="A75" i="26"/>
  <c r="B75" i="26"/>
  <c r="C75" i="26"/>
  <c r="A76" i="26"/>
  <c r="B76" i="26"/>
  <c r="C76" i="26"/>
  <c r="A77" i="26"/>
  <c r="B77" i="26"/>
  <c r="C77" i="26"/>
  <c r="A78" i="26"/>
  <c r="B78" i="26"/>
  <c r="C78" i="26"/>
  <c r="A79" i="26"/>
  <c r="B79" i="26"/>
  <c r="C79" i="26"/>
  <c r="A80" i="26"/>
  <c r="B80" i="26"/>
  <c r="C80" i="26"/>
  <c r="A81" i="26"/>
  <c r="B81" i="26"/>
  <c r="C81" i="26"/>
  <c r="A82" i="26"/>
  <c r="B82" i="26"/>
  <c r="C82" i="26"/>
  <c r="B9" i="26"/>
  <c r="C9" i="26"/>
  <c r="B10" i="26"/>
  <c r="C10" i="26"/>
  <c r="A11" i="26"/>
  <c r="B11" i="26"/>
  <c r="C11" i="26"/>
  <c r="A12" i="26"/>
  <c r="B12" i="26"/>
  <c r="C12" i="26"/>
  <c r="A13" i="26"/>
  <c r="B13" i="26"/>
  <c r="C13" i="26"/>
  <c r="A14" i="26"/>
  <c r="B14" i="26"/>
  <c r="C14" i="26"/>
  <c r="A15" i="26"/>
  <c r="B15" i="26"/>
  <c r="C15" i="26"/>
  <c r="A16" i="26"/>
  <c r="B16" i="26"/>
  <c r="C16" i="26"/>
  <c r="A17" i="26"/>
  <c r="B17" i="26"/>
  <c r="C17" i="26"/>
  <c r="A18" i="26"/>
  <c r="B18" i="26"/>
  <c r="C18" i="26"/>
  <c r="A19" i="26"/>
  <c r="B19" i="26"/>
  <c r="C19" i="26"/>
  <c r="A20" i="26"/>
  <c r="B20" i="26"/>
  <c r="C20" i="26"/>
  <c r="A21" i="26"/>
  <c r="B21" i="26"/>
  <c r="C21" i="26"/>
  <c r="A22" i="26"/>
  <c r="B22" i="26"/>
  <c r="C22" i="26"/>
  <c r="A23" i="26"/>
  <c r="B23" i="26"/>
  <c r="C23" i="26"/>
  <c r="A24" i="26"/>
  <c r="B24" i="26"/>
  <c r="C24" i="26"/>
  <c r="A25" i="26"/>
  <c r="B25" i="26"/>
  <c r="C25" i="26"/>
  <c r="A26" i="26"/>
  <c r="B26" i="26"/>
  <c r="C26" i="26"/>
  <c r="A27" i="26"/>
  <c r="B27" i="26"/>
  <c r="C27" i="26"/>
  <c r="A28" i="26"/>
  <c r="B28" i="26"/>
  <c r="C28" i="26"/>
  <c r="A29" i="26"/>
  <c r="B29" i="26"/>
  <c r="C29" i="26"/>
  <c r="A30" i="26"/>
  <c r="B30" i="26"/>
  <c r="C30" i="26"/>
  <c r="A31" i="26"/>
  <c r="B31" i="26"/>
  <c r="C31" i="26"/>
  <c r="A32" i="26"/>
  <c r="B32" i="26"/>
  <c r="C32" i="26"/>
  <c r="A33" i="26"/>
  <c r="B33" i="26"/>
  <c r="C33" i="26"/>
  <c r="A34" i="26"/>
  <c r="B34" i="26"/>
  <c r="C34" i="26"/>
  <c r="A35" i="26"/>
  <c r="B35" i="26"/>
  <c r="C35" i="26"/>
  <c r="A36" i="26"/>
  <c r="B36" i="26"/>
  <c r="C36" i="26"/>
  <c r="A37" i="26"/>
  <c r="B37" i="26"/>
  <c r="C37" i="26"/>
  <c r="A38" i="26"/>
  <c r="B38" i="26"/>
  <c r="C38" i="26"/>
  <c r="A39" i="26"/>
  <c r="B39" i="26"/>
  <c r="C39" i="26"/>
  <c r="A40" i="26"/>
  <c r="B40" i="26"/>
  <c r="C40" i="26"/>
  <c r="A41" i="26"/>
  <c r="B41" i="26"/>
  <c r="C41" i="26"/>
  <c r="A42" i="26"/>
  <c r="B42" i="26"/>
  <c r="C42" i="26"/>
  <c r="C33" i="25"/>
  <c r="F33" i="25"/>
  <c r="I33" i="25"/>
  <c r="J33" i="25"/>
  <c r="C34" i="25"/>
  <c r="F34" i="25"/>
  <c r="I34" i="25"/>
  <c r="J34" i="25"/>
  <c r="C35" i="25"/>
  <c r="F35" i="25"/>
  <c r="I35" i="25"/>
  <c r="J35" i="25"/>
  <c r="C36" i="25"/>
  <c r="F36" i="25"/>
  <c r="I36" i="25"/>
  <c r="J36" i="25"/>
  <c r="C37" i="25"/>
  <c r="F37" i="25"/>
  <c r="I37" i="25"/>
  <c r="J37" i="25"/>
  <c r="C38" i="25"/>
  <c r="F38" i="25"/>
  <c r="I38" i="25"/>
  <c r="J38" i="25"/>
  <c r="C39" i="25"/>
  <c r="F39" i="25"/>
  <c r="I39" i="25"/>
  <c r="J39" i="25"/>
  <c r="C40" i="25"/>
  <c r="F40" i="25"/>
  <c r="I40" i="25"/>
  <c r="J40" i="25"/>
  <c r="C41" i="25"/>
  <c r="F41" i="25"/>
  <c r="I41" i="25"/>
  <c r="J41" i="25"/>
  <c r="C42" i="25"/>
  <c r="F42" i="25"/>
  <c r="I42" i="25"/>
  <c r="J42" i="25"/>
  <c r="B33" i="25"/>
  <c r="B34" i="25"/>
  <c r="B35" i="25"/>
  <c r="B36" i="25"/>
  <c r="B37" i="25"/>
  <c r="B38" i="25"/>
  <c r="B39" i="25"/>
  <c r="B40" i="25"/>
  <c r="B41" i="25"/>
  <c r="B42" i="25"/>
  <c r="H43" i="24"/>
  <c r="G43" i="24"/>
  <c r="E43" i="24"/>
  <c r="D43" i="24"/>
  <c r="I33" i="24"/>
  <c r="J33" i="24"/>
  <c r="I34" i="24"/>
  <c r="J34" i="24"/>
  <c r="I35" i="24"/>
  <c r="J35" i="24"/>
  <c r="I36" i="24"/>
  <c r="J36" i="24"/>
  <c r="I37" i="24"/>
  <c r="J37" i="24"/>
  <c r="I38" i="24"/>
  <c r="J38" i="24"/>
  <c r="I39" i="24"/>
  <c r="I40" i="24"/>
  <c r="I41" i="24"/>
  <c r="I42" i="24"/>
  <c r="E444" i="39"/>
  <c r="K468" i="39"/>
  <c r="J42" i="24"/>
  <c r="J41" i="24"/>
  <c r="J40" i="24"/>
  <c r="J39" i="24"/>
  <c r="N463" i="39"/>
  <c r="O463" i="39"/>
  <c r="O468" i="39" s="1"/>
  <c r="O424" i="39"/>
  <c r="E526" i="39"/>
  <c r="F526" i="39" s="1"/>
  <c r="G526" i="39" s="1"/>
  <c r="E531" i="39"/>
  <c r="F531" i="39" s="1"/>
  <c r="G531" i="39" s="1"/>
  <c r="E536" i="39"/>
  <c r="F536" i="39" s="1"/>
  <c r="G536" i="39" s="1"/>
  <c r="E541" i="39"/>
  <c r="F541" i="39" s="1"/>
  <c r="G541" i="39" s="1"/>
  <c r="E546" i="39"/>
  <c r="F546" i="39" s="1"/>
  <c r="G546" i="39" s="1"/>
  <c r="E521" i="39"/>
  <c r="F521" i="39" s="1"/>
  <c r="G521" i="39" s="1"/>
  <c r="D522" i="39"/>
  <c r="D523" i="39"/>
  <c r="E523" i="39" s="1"/>
  <c r="F523" i="39" s="1"/>
  <c r="G523" i="39" s="1"/>
  <c r="M401" i="39"/>
  <c r="L401" i="39"/>
  <c r="I401" i="39"/>
  <c r="H401" i="39"/>
  <c r="G401" i="39"/>
  <c r="F401" i="39"/>
  <c r="E401" i="39"/>
  <c r="D401" i="39"/>
  <c r="D403" i="39" s="1"/>
  <c r="C401" i="39"/>
  <c r="B401" i="39"/>
  <c r="K400" i="39"/>
  <c r="O400" i="39" s="1"/>
  <c r="J400" i="39"/>
  <c r="N400" i="39" s="1"/>
  <c r="K399" i="39"/>
  <c r="O399" i="39" s="1"/>
  <c r="J399" i="39"/>
  <c r="N399" i="39" s="1"/>
  <c r="K398" i="39"/>
  <c r="O398" i="39" s="1"/>
  <c r="J398" i="39"/>
  <c r="N398" i="39"/>
  <c r="K397" i="39"/>
  <c r="O397" i="39" s="1"/>
  <c r="J397" i="39"/>
  <c r="N397" i="39" s="1"/>
  <c r="K396" i="39"/>
  <c r="J396" i="39"/>
  <c r="J401" i="39" s="1"/>
  <c r="M388" i="39"/>
  <c r="L388" i="39"/>
  <c r="I388" i="39"/>
  <c r="H388" i="39"/>
  <c r="G388" i="39"/>
  <c r="F388" i="39"/>
  <c r="E388" i="39"/>
  <c r="D388" i="39"/>
  <c r="D390" i="39" s="1"/>
  <c r="C388" i="39"/>
  <c r="E389" i="39" s="1"/>
  <c r="B388" i="39"/>
  <c r="D389" i="39" s="1"/>
  <c r="K387" i="39"/>
  <c r="O387" i="39" s="1"/>
  <c r="J387" i="39"/>
  <c r="N387" i="39" s="1"/>
  <c r="K386" i="39"/>
  <c r="O386" i="39" s="1"/>
  <c r="J386" i="39"/>
  <c r="N386" i="39" s="1"/>
  <c r="K385" i="39"/>
  <c r="O385" i="39" s="1"/>
  <c r="J385" i="39"/>
  <c r="K384" i="39"/>
  <c r="J384" i="39"/>
  <c r="N384" i="39" s="1"/>
  <c r="K383" i="39"/>
  <c r="O383" i="39" s="1"/>
  <c r="J383" i="39"/>
  <c r="N383" i="39" s="1"/>
  <c r="I375" i="39"/>
  <c r="H375" i="39"/>
  <c r="G375" i="39"/>
  <c r="F375" i="39"/>
  <c r="E375" i="39"/>
  <c r="D375" i="39"/>
  <c r="D377" i="39" s="1"/>
  <c r="C375" i="39"/>
  <c r="B375" i="39"/>
  <c r="K374" i="39"/>
  <c r="J374" i="39"/>
  <c r="K373" i="39"/>
  <c r="J373" i="39"/>
  <c r="K372" i="39"/>
  <c r="O372" i="39" s="1"/>
  <c r="J372" i="39"/>
  <c r="N372" i="39" s="1"/>
  <c r="K371" i="39"/>
  <c r="O371" i="39" s="1"/>
  <c r="J371" i="39"/>
  <c r="N371" i="39" s="1"/>
  <c r="K370" i="39"/>
  <c r="O370" i="39" s="1"/>
  <c r="J370" i="39"/>
  <c r="M362" i="39"/>
  <c r="L362" i="39"/>
  <c r="I362" i="39"/>
  <c r="H362" i="39"/>
  <c r="G362" i="39"/>
  <c r="F362" i="39"/>
  <c r="E362" i="39"/>
  <c r="E364" i="39" s="1"/>
  <c r="D362" i="39"/>
  <c r="D364" i="39" s="1"/>
  <c r="C362" i="39"/>
  <c r="B362" i="39"/>
  <c r="D363" i="39"/>
  <c r="K361" i="39"/>
  <c r="O361" i="39"/>
  <c r="J361" i="39"/>
  <c r="N361" i="39"/>
  <c r="K360" i="39"/>
  <c r="O360" i="39" s="1"/>
  <c r="J360" i="39"/>
  <c r="N360" i="39" s="1"/>
  <c r="K359" i="39"/>
  <c r="O359" i="39" s="1"/>
  <c r="J359" i="39"/>
  <c r="N359" i="39" s="1"/>
  <c r="K358" i="39"/>
  <c r="O358" i="39" s="1"/>
  <c r="J358" i="39"/>
  <c r="N358" i="39" s="1"/>
  <c r="K357" i="39"/>
  <c r="J357" i="39"/>
  <c r="N357" i="39" s="1"/>
  <c r="N362" i="39" s="1"/>
  <c r="M349" i="39"/>
  <c r="L349" i="39"/>
  <c r="I349" i="39"/>
  <c r="H349" i="39"/>
  <c r="G349" i="39"/>
  <c r="F349" i="39"/>
  <c r="E349" i="39"/>
  <c r="D349" i="39"/>
  <c r="D351" i="39" s="1"/>
  <c r="C349" i="39"/>
  <c r="B349" i="39"/>
  <c r="D350" i="39" s="1"/>
  <c r="K348" i="39"/>
  <c r="O348" i="39" s="1"/>
  <c r="J348" i="39"/>
  <c r="N348" i="39" s="1"/>
  <c r="K347" i="39"/>
  <c r="O347" i="39" s="1"/>
  <c r="J347" i="39"/>
  <c r="N347" i="39" s="1"/>
  <c r="K346" i="39"/>
  <c r="O346" i="39" s="1"/>
  <c r="J346" i="39"/>
  <c r="N346" i="39" s="1"/>
  <c r="K345" i="39"/>
  <c r="O345" i="39" s="1"/>
  <c r="J345" i="39"/>
  <c r="N345" i="39" s="1"/>
  <c r="J349" i="39"/>
  <c r="M334" i="39"/>
  <c r="L334" i="39"/>
  <c r="I334" i="39"/>
  <c r="H334" i="39"/>
  <c r="G334" i="39"/>
  <c r="F334" i="39"/>
  <c r="E334" i="39"/>
  <c r="D334" i="39"/>
  <c r="D336" i="39" s="1"/>
  <c r="C334" i="39"/>
  <c r="E335" i="39" s="1"/>
  <c r="B334" i="39"/>
  <c r="D335" i="39" s="1"/>
  <c r="K333" i="39"/>
  <c r="O333" i="39" s="1"/>
  <c r="J333" i="39"/>
  <c r="N333" i="39" s="1"/>
  <c r="K332" i="39"/>
  <c r="O332" i="39" s="1"/>
  <c r="J332" i="39"/>
  <c r="N332" i="39" s="1"/>
  <c r="K331" i="39"/>
  <c r="O331" i="39" s="1"/>
  <c r="J331" i="39"/>
  <c r="K330" i="39"/>
  <c r="O330" i="39" s="1"/>
  <c r="J330" i="39"/>
  <c r="N330" i="39"/>
  <c r="K329" i="39"/>
  <c r="J329" i="39"/>
  <c r="N329" i="39" s="1"/>
  <c r="O320" i="39"/>
  <c r="N320" i="39"/>
  <c r="O319" i="39"/>
  <c r="N319" i="39"/>
  <c r="O318" i="39"/>
  <c r="O317" i="39"/>
  <c r="N317" i="39"/>
  <c r="M308" i="39"/>
  <c r="L308" i="39"/>
  <c r="I308" i="39"/>
  <c r="H308" i="39"/>
  <c r="G308" i="39"/>
  <c r="F308" i="39"/>
  <c r="E308" i="39"/>
  <c r="D308" i="39"/>
  <c r="D310" i="39" s="1"/>
  <c r="C308" i="39"/>
  <c r="B308" i="39"/>
  <c r="K307" i="39"/>
  <c r="O307" i="39" s="1"/>
  <c r="J307" i="39"/>
  <c r="N307" i="39"/>
  <c r="K306" i="39"/>
  <c r="O306" i="39" s="1"/>
  <c r="J306" i="39"/>
  <c r="K305" i="39"/>
  <c r="O305" i="39" s="1"/>
  <c r="J305" i="39"/>
  <c r="N305" i="39" s="1"/>
  <c r="K304" i="39"/>
  <c r="O304" i="39" s="1"/>
  <c r="J304" i="39"/>
  <c r="N304" i="39" s="1"/>
  <c r="K303" i="39"/>
  <c r="J303" i="39"/>
  <c r="M295" i="39"/>
  <c r="L295" i="39"/>
  <c r="I295" i="39"/>
  <c r="H295" i="39"/>
  <c r="G295" i="39"/>
  <c r="E296" i="39" s="1"/>
  <c r="F295" i="39"/>
  <c r="E295" i="39"/>
  <c r="D295" i="39"/>
  <c r="D297" i="39"/>
  <c r="C295" i="39"/>
  <c r="B295" i="39"/>
  <c r="D296" i="39" s="1"/>
  <c r="K294" i="39"/>
  <c r="O294" i="39"/>
  <c r="J294" i="39"/>
  <c r="N294" i="39" s="1"/>
  <c r="K293" i="39"/>
  <c r="O293" i="39" s="1"/>
  <c r="J293" i="39"/>
  <c r="N293" i="39" s="1"/>
  <c r="K292" i="39"/>
  <c r="O292" i="39" s="1"/>
  <c r="J292" i="39"/>
  <c r="K291" i="39"/>
  <c r="O291" i="39" s="1"/>
  <c r="J291" i="39"/>
  <c r="N291" i="39" s="1"/>
  <c r="K290" i="39"/>
  <c r="K295" i="39" s="1"/>
  <c r="J290" i="39"/>
  <c r="M282" i="39"/>
  <c r="L282" i="39"/>
  <c r="I282" i="39"/>
  <c r="H282" i="39"/>
  <c r="G282" i="39"/>
  <c r="F282" i="39"/>
  <c r="E282" i="39"/>
  <c r="D282" i="39"/>
  <c r="D284" i="39" s="1"/>
  <c r="C282" i="39"/>
  <c r="B282" i="39"/>
  <c r="K281" i="39"/>
  <c r="O281" i="39" s="1"/>
  <c r="J281" i="39"/>
  <c r="N281" i="39" s="1"/>
  <c r="K280" i="39"/>
  <c r="O280" i="39"/>
  <c r="J280" i="39"/>
  <c r="N280" i="39" s="1"/>
  <c r="K279" i="39"/>
  <c r="O279" i="39" s="1"/>
  <c r="J279" i="39"/>
  <c r="N279" i="39"/>
  <c r="K278" i="39"/>
  <c r="O278" i="39" s="1"/>
  <c r="J278" i="39"/>
  <c r="N278" i="39" s="1"/>
  <c r="K277" i="39"/>
  <c r="J277" i="39"/>
  <c r="N277" i="39" s="1"/>
  <c r="N282" i="39" s="1"/>
  <c r="M267" i="39"/>
  <c r="L267" i="39"/>
  <c r="I267" i="39"/>
  <c r="H267" i="39"/>
  <c r="G267" i="39"/>
  <c r="F267" i="39"/>
  <c r="E267" i="39"/>
  <c r="D267" i="39"/>
  <c r="D269" i="39" s="1"/>
  <c r="C267" i="39"/>
  <c r="B267" i="39"/>
  <c r="D268" i="39" s="1"/>
  <c r="K266" i="39"/>
  <c r="O266" i="39" s="1"/>
  <c r="J266" i="39"/>
  <c r="N266" i="39" s="1"/>
  <c r="K265" i="39"/>
  <c r="O265" i="39" s="1"/>
  <c r="J265" i="39"/>
  <c r="N265" i="39" s="1"/>
  <c r="K264" i="39"/>
  <c r="O264" i="39" s="1"/>
  <c r="J264" i="39"/>
  <c r="K263" i="39"/>
  <c r="O263" i="39" s="1"/>
  <c r="J263" i="39"/>
  <c r="N263" i="39" s="1"/>
  <c r="K262" i="39"/>
  <c r="J262" i="39"/>
  <c r="M254" i="39"/>
  <c r="L254" i="39"/>
  <c r="I254" i="39"/>
  <c r="H254" i="39"/>
  <c r="G254" i="39"/>
  <c r="F254" i="39"/>
  <c r="E254" i="39"/>
  <c r="E256" i="39" s="1"/>
  <c r="D254" i="39"/>
  <c r="D256" i="39"/>
  <c r="C254" i="39"/>
  <c r="B254" i="39"/>
  <c r="D255" i="39" s="1"/>
  <c r="K253" i="39"/>
  <c r="O253" i="39" s="1"/>
  <c r="J253" i="39"/>
  <c r="N253" i="39" s="1"/>
  <c r="K252" i="39"/>
  <c r="O252" i="39" s="1"/>
  <c r="J252" i="39"/>
  <c r="N252" i="39" s="1"/>
  <c r="K251" i="39"/>
  <c r="O251" i="39" s="1"/>
  <c r="J251" i="39"/>
  <c r="N251" i="39" s="1"/>
  <c r="K250" i="39"/>
  <c r="O250" i="39" s="1"/>
  <c r="J250" i="39"/>
  <c r="N250" i="39" s="1"/>
  <c r="K249" i="39"/>
  <c r="O249" i="39" s="1"/>
  <c r="J249" i="39"/>
  <c r="O240" i="39"/>
  <c r="N240" i="39"/>
  <c r="O239" i="39"/>
  <c r="N239" i="39"/>
  <c r="O238" i="39"/>
  <c r="N238" i="39"/>
  <c r="O237" i="39"/>
  <c r="N237" i="39"/>
  <c r="O227" i="39"/>
  <c r="N227" i="39"/>
  <c r="O226" i="39"/>
  <c r="N226" i="39"/>
  <c r="O225" i="39"/>
  <c r="N225" i="39"/>
  <c r="O224" i="39"/>
  <c r="N224" i="39"/>
  <c r="M215" i="39"/>
  <c r="L215" i="39"/>
  <c r="I215" i="39"/>
  <c r="H215" i="39"/>
  <c r="G215" i="39"/>
  <c r="F215" i="39"/>
  <c r="E215" i="39"/>
  <c r="D215" i="39"/>
  <c r="D217" i="39" s="1"/>
  <c r="C215" i="39"/>
  <c r="E216" i="39" s="1"/>
  <c r="B215" i="39"/>
  <c r="D216" i="39" s="1"/>
  <c r="K214" i="39"/>
  <c r="O214" i="39" s="1"/>
  <c r="J214" i="39"/>
  <c r="N214" i="39" s="1"/>
  <c r="K213" i="39"/>
  <c r="O213" i="39" s="1"/>
  <c r="J213" i="39"/>
  <c r="N213" i="39" s="1"/>
  <c r="K212" i="39"/>
  <c r="O212" i="39" s="1"/>
  <c r="J212" i="39"/>
  <c r="N212" i="39" s="1"/>
  <c r="K211" i="39"/>
  <c r="O211" i="39" s="1"/>
  <c r="J211" i="39"/>
  <c r="N211" i="39" s="1"/>
  <c r="K210" i="39"/>
  <c r="K215" i="39" s="1"/>
  <c r="J210" i="39"/>
  <c r="M200" i="39"/>
  <c r="L200" i="39"/>
  <c r="I200" i="39"/>
  <c r="H200" i="39"/>
  <c r="G200" i="39"/>
  <c r="F200" i="39"/>
  <c r="E200" i="39"/>
  <c r="E202" i="39" s="1"/>
  <c r="D200" i="39"/>
  <c r="C200" i="39"/>
  <c r="E201" i="39" s="1"/>
  <c r="B200" i="39"/>
  <c r="D201" i="39" s="1"/>
  <c r="K199" i="39"/>
  <c r="O199" i="39" s="1"/>
  <c r="J199" i="39"/>
  <c r="N199" i="39" s="1"/>
  <c r="K198" i="39"/>
  <c r="O198" i="39" s="1"/>
  <c r="J198" i="39"/>
  <c r="N198" i="39" s="1"/>
  <c r="K197" i="39"/>
  <c r="O197" i="39" s="1"/>
  <c r="J197" i="39"/>
  <c r="N197" i="39" s="1"/>
  <c r="K196" i="39"/>
  <c r="O196" i="39" s="1"/>
  <c r="J196" i="39"/>
  <c r="N196" i="39" s="1"/>
  <c r="K195" i="39"/>
  <c r="O195" i="39" s="1"/>
  <c r="O200" i="39" s="1"/>
  <c r="J195" i="39"/>
  <c r="N195" i="39" s="1"/>
  <c r="N200" i="39" s="1"/>
  <c r="M187" i="39"/>
  <c r="L187" i="39"/>
  <c r="I187" i="39"/>
  <c r="H187" i="39"/>
  <c r="G187" i="39"/>
  <c r="F187" i="39"/>
  <c r="E187" i="39"/>
  <c r="D187" i="39"/>
  <c r="C187" i="39"/>
  <c r="E188" i="39" s="1"/>
  <c r="B187" i="39"/>
  <c r="D188" i="39" s="1"/>
  <c r="K186" i="39"/>
  <c r="O186" i="39" s="1"/>
  <c r="J186" i="39"/>
  <c r="N186" i="39" s="1"/>
  <c r="K185" i="39"/>
  <c r="O185" i="39" s="1"/>
  <c r="J185" i="39"/>
  <c r="N185" i="39" s="1"/>
  <c r="K184" i="39"/>
  <c r="O184" i="39" s="1"/>
  <c r="J184" i="39"/>
  <c r="N184" i="39" s="1"/>
  <c r="K183" i="39"/>
  <c r="O183" i="39" s="1"/>
  <c r="J183" i="39"/>
  <c r="N183" i="39" s="1"/>
  <c r="K182" i="39"/>
  <c r="O182" i="39" s="1"/>
  <c r="J182" i="39"/>
  <c r="J187" i="39"/>
  <c r="M161" i="39"/>
  <c r="L161" i="39"/>
  <c r="I161" i="39"/>
  <c r="H161" i="39"/>
  <c r="G161" i="39"/>
  <c r="F161" i="39"/>
  <c r="E161" i="39"/>
  <c r="D161" i="39"/>
  <c r="D163" i="39" s="1"/>
  <c r="C161" i="39"/>
  <c r="E162" i="39" s="1"/>
  <c r="B161" i="39"/>
  <c r="D162" i="39" s="1"/>
  <c r="K160" i="39"/>
  <c r="O160" i="39" s="1"/>
  <c r="J160" i="39"/>
  <c r="N160" i="39" s="1"/>
  <c r="K159" i="39"/>
  <c r="O159" i="39" s="1"/>
  <c r="J159" i="39"/>
  <c r="N159" i="39" s="1"/>
  <c r="K158" i="39"/>
  <c r="O158" i="39" s="1"/>
  <c r="J158" i="39"/>
  <c r="N158" i="39" s="1"/>
  <c r="K157" i="39"/>
  <c r="O157" i="39" s="1"/>
  <c r="J157" i="39"/>
  <c r="N157" i="39" s="1"/>
  <c r="K161" i="39"/>
  <c r="M148" i="39"/>
  <c r="L148" i="39"/>
  <c r="I148" i="39"/>
  <c r="H148" i="39"/>
  <c r="G148" i="39"/>
  <c r="F148" i="39"/>
  <c r="E148" i="39"/>
  <c r="D148" i="39"/>
  <c r="C148" i="39"/>
  <c r="E149" i="39" s="1"/>
  <c r="B148" i="39"/>
  <c r="D149" i="39" s="1"/>
  <c r="K147" i="39"/>
  <c r="O147" i="39" s="1"/>
  <c r="J147" i="39"/>
  <c r="N147" i="39" s="1"/>
  <c r="K146" i="39"/>
  <c r="O146" i="39" s="1"/>
  <c r="J146" i="39"/>
  <c r="N146" i="39" s="1"/>
  <c r="K145" i="39"/>
  <c r="O145" i="39" s="1"/>
  <c r="J145" i="39"/>
  <c r="N145" i="39" s="1"/>
  <c r="K144" i="39"/>
  <c r="O144" i="39" s="1"/>
  <c r="J144" i="39"/>
  <c r="N144" i="39" s="1"/>
  <c r="K143" i="39"/>
  <c r="O143" i="39" s="1"/>
  <c r="O148" i="39" s="1"/>
  <c r="J143" i="39"/>
  <c r="N143" i="39" s="1"/>
  <c r="N148" i="39" s="1"/>
  <c r="M133" i="39"/>
  <c r="L133" i="39"/>
  <c r="I133" i="39"/>
  <c r="H133" i="39"/>
  <c r="G133" i="39"/>
  <c r="F133" i="39"/>
  <c r="E133" i="39"/>
  <c r="E135" i="39" s="1"/>
  <c r="D133" i="39"/>
  <c r="D135" i="39" s="1"/>
  <c r="C133" i="39"/>
  <c r="E134" i="39" s="1"/>
  <c r="B133" i="39"/>
  <c r="D134" i="39" s="1"/>
  <c r="K132" i="39"/>
  <c r="O132" i="39" s="1"/>
  <c r="J132" i="39"/>
  <c r="N132" i="39" s="1"/>
  <c r="K131" i="39"/>
  <c r="O131" i="39" s="1"/>
  <c r="J131" i="39"/>
  <c r="N131" i="39" s="1"/>
  <c r="K130" i="39"/>
  <c r="O130" i="39" s="1"/>
  <c r="J130" i="39"/>
  <c r="N130" i="39" s="1"/>
  <c r="K129" i="39"/>
  <c r="O129" i="39" s="1"/>
  <c r="J129" i="39"/>
  <c r="N129" i="39" s="1"/>
  <c r="K128" i="39"/>
  <c r="K133" i="39" s="1"/>
  <c r="J128" i="39"/>
  <c r="N128" i="39" s="1"/>
  <c r="M120" i="39"/>
  <c r="L120" i="39"/>
  <c r="I120" i="39"/>
  <c r="H120" i="39"/>
  <c r="G120" i="39"/>
  <c r="F120" i="39"/>
  <c r="E120" i="39"/>
  <c r="D120" i="39"/>
  <c r="D122" i="39" s="1"/>
  <c r="C120" i="39"/>
  <c r="E121" i="39" s="1"/>
  <c r="B120" i="39"/>
  <c r="D121" i="39" s="1"/>
  <c r="K119" i="39"/>
  <c r="O119" i="39" s="1"/>
  <c r="J119" i="39"/>
  <c r="N119" i="39" s="1"/>
  <c r="K118" i="39"/>
  <c r="O118" i="39" s="1"/>
  <c r="J118" i="39"/>
  <c r="N118" i="39" s="1"/>
  <c r="K117" i="39"/>
  <c r="O117" i="39" s="1"/>
  <c r="J117" i="39"/>
  <c r="N117" i="39" s="1"/>
  <c r="K116" i="39"/>
  <c r="O116" i="39" s="1"/>
  <c r="J116" i="39"/>
  <c r="N116" i="39" s="1"/>
  <c r="K115" i="39"/>
  <c r="K120" i="39" s="1"/>
  <c r="J115" i="39"/>
  <c r="J120" i="39" s="1"/>
  <c r="M107" i="39"/>
  <c r="L107" i="39"/>
  <c r="I107" i="39"/>
  <c r="H107" i="39"/>
  <c r="G107" i="39"/>
  <c r="F107" i="39"/>
  <c r="E107" i="39"/>
  <c r="E109" i="39" s="1"/>
  <c r="D107" i="39"/>
  <c r="D109" i="39"/>
  <c r="C107" i="39"/>
  <c r="E108" i="39"/>
  <c r="B107" i="39"/>
  <c r="D108" i="39"/>
  <c r="K106" i="39"/>
  <c r="O106" i="39"/>
  <c r="J106" i="39"/>
  <c r="N106" i="39"/>
  <c r="K105" i="39"/>
  <c r="O105" i="39"/>
  <c r="J105" i="39"/>
  <c r="N105" i="39"/>
  <c r="K104" i="39"/>
  <c r="O104" i="39"/>
  <c r="J104" i="39"/>
  <c r="N104" i="39"/>
  <c r="K103" i="39"/>
  <c r="O103" i="39"/>
  <c r="O107" i="39" s="1"/>
  <c r="J103" i="39"/>
  <c r="N103" i="39"/>
  <c r="K102" i="39"/>
  <c r="J102" i="39"/>
  <c r="J107" i="39" s="1"/>
  <c r="M94" i="39"/>
  <c r="L94" i="39"/>
  <c r="I94" i="39"/>
  <c r="H94" i="39"/>
  <c r="G94" i="39"/>
  <c r="F94" i="39"/>
  <c r="E94" i="39"/>
  <c r="D94" i="39"/>
  <c r="D96" i="39" s="1"/>
  <c r="C94" i="39"/>
  <c r="E95" i="39" s="1"/>
  <c r="B94" i="39"/>
  <c r="D95" i="39" s="1"/>
  <c r="K93" i="39"/>
  <c r="O93" i="39" s="1"/>
  <c r="J93" i="39"/>
  <c r="N93" i="39" s="1"/>
  <c r="K92" i="39"/>
  <c r="O92" i="39" s="1"/>
  <c r="J92" i="39"/>
  <c r="N92" i="39" s="1"/>
  <c r="K91" i="39"/>
  <c r="O91" i="39"/>
  <c r="J91" i="39"/>
  <c r="N91" i="39" s="1"/>
  <c r="K90" i="39"/>
  <c r="O90" i="39" s="1"/>
  <c r="J90" i="39"/>
  <c r="N90" i="39" s="1"/>
  <c r="K89" i="39"/>
  <c r="J89" i="39"/>
  <c r="J94" i="39" s="1"/>
  <c r="M81" i="39"/>
  <c r="L81" i="39"/>
  <c r="I81" i="39"/>
  <c r="H81" i="39"/>
  <c r="G81" i="39"/>
  <c r="F81" i="39"/>
  <c r="E81" i="39"/>
  <c r="D81" i="39"/>
  <c r="D83" i="39" s="1"/>
  <c r="C81" i="39"/>
  <c r="E82" i="39" s="1"/>
  <c r="B81" i="39"/>
  <c r="D82" i="39" s="1"/>
  <c r="K80" i="39"/>
  <c r="O80" i="39" s="1"/>
  <c r="J80" i="39"/>
  <c r="N80" i="39" s="1"/>
  <c r="K79" i="39"/>
  <c r="O79" i="39" s="1"/>
  <c r="J79" i="39"/>
  <c r="N79" i="39" s="1"/>
  <c r="K78" i="39"/>
  <c r="O78" i="39" s="1"/>
  <c r="J78" i="39"/>
  <c r="N78" i="39" s="1"/>
  <c r="K77" i="39"/>
  <c r="O77" i="39" s="1"/>
  <c r="J77" i="39"/>
  <c r="N77" i="39" s="1"/>
  <c r="K76" i="39"/>
  <c r="J76" i="39"/>
  <c r="M416" i="39"/>
  <c r="L416" i="39"/>
  <c r="I416" i="39"/>
  <c r="H416" i="39"/>
  <c r="G416" i="39"/>
  <c r="F416" i="39"/>
  <c r="E416" i="39"/>
  <c r="D416" i="39"/>
  <c r="D418" i="39" s="1"/>
  <c r="C416" i="39"/>
  <c r="E417" i="39" s="1"/>
  <c r="B416" i="39"/>
  <c r="D417" i="39" s="1"/>
  <c r="K415" i="39"/>
  <c r="O415" i="39" s="1"/>
  <c r="J415" i="39"/>
  <c r="N415" i="39" s="1"/>
  <c r="K414" i="39"/>
  <c r="O414" i="39" s="1"/>
  <c r="J414" i="39"/>
  <c r="N414" i="39" s="1"/>
  <c r="K413" i="39"/>
  <c r="O413" i="39" s="1"/>
  <c r="J413" i="39"/>
  <c r="N413" i="39" s="1"/>
  <c r="K412" i="39"/>
  <c r="O412" i="39" s="1"/>
  <c r="J412" i="39"/>
  <c r="N412" i="39" s="1"/>
  <c r="K411" i="39"/>
  <c r="O411" i="39" s="1"/>
  <c r="J411" i="39"/>
  <c r="J416" i="39" s="1"/>
  <c r="M65" i="39"/>
  <c r="L65" i="39"/>
  <c r="I65" i="39"/>
  <c r="H65" i="39"/>
  <c r="G65" i="39"/>
  <c r="F65" i="39"/>
  <c r="E65" i="39"/>
  <c r="D65" i="39"/>
  <c r="D67" i="39" s="1"/>
  <c r="C65" i="39"/>
  <c r="E66" i="39" s="1"/>
  <c r="B65" i="39"/>
  <c r="D66" i="39"/>
  <c r="M52" i="39"/>
  <c r="L52" i="39"/>
  <c r="I52" i="39"/>
  <c r="H52" i="39"/>
  <c r="G52" i="39"/>
  <c r="F52" i="39"/>
  <c r="E52" i="39"/>
  <c r="D52" i="39"/>
  <c r="D54" i="39" s="1"/>
  <c r="C52" i="39"/>
  <c r="E53" i="39" s="1"/>
  <c r="B52" i="39"/>
  <c r="D53" i="39" s="1"/>
  <c r="M26" i="39"/>
  <c r="L26" i="39"/>
  <c r="I26" i="39"/>
  <c r="H26" i="39"/>
  <c r="G26" i="39"/>
  <c r="F26" i="39"/>
  <c r="E26" i="39"/>
  <c r="D26" i="39"/>
  <c r="C26" i="39"/>
  <c r="B26" i="39"/>
  <c r="E67" i="39"/>
  <c r="K416" i="39"/>
  <c r="E96" i="39"/>
  <c r="E122" i="39"/>
  <c r="E150" i="39"/>
  <c r="E163" i="39"/>
  <c r="E189" i="39"/>
  <c r="E217" i="39"/>
  <c r="K267" i="39"/>
  <c r="E269" i="39"/>
  <c r="E284" i="39"/>
  <c r="E297" i="39"/>
  <c r="K308" i="39"/>
  <c r="E310" i="39"/>
  <c r="K334" i="39"/>
  <c r="E336" i="39"/>
  <c r="K349" i="39"/>
  <c r="E351" i="39"/>
  <c r="K362" i="39"/>
  <c r="K375" i="39"/>
  <c r="E390" i="39"/>
  <c r="E403" i="39"/>
  <c r="K81" i="39"/>
  <c r="J81" i="39"/>
  <c r="J65" i="39"/>
  <c r="J52" i="39"/>
  <c r="J26" i="39"/>
  <c r="K148" i="39"/>
  <c r="K107" i="39"/>
  <c r="K65" i="39"/>
  <c r="O396" i="39"/>
  <c r="N370" i="39"/>
  <c r="O357" i="39"/>
  <c r="O362" i="39" s="1"/>
  <c r="O349" i="39"/>
  <c r="O329" i="39"/>
  <c r="O334" i="39" s="1"/>
  <c r="N303" i="39"/>
  <c r="O303" i="39"/>
  <c r="N290" i="39"/>
  <c r="O290" i="39"/>
  <c r="O277" i="39"/>
  <c r="N262" i="39"/>
  <c r="O262" i="39"/>
  <c r="O267" i="39" s="1"/>
  <c r="N249" i="39"/>
  <c r="N236" i="39"/>
  <c r="O236" i="39"/>
  <c r="N223" i="39"/>
  <c r="N228" i="39" s="1"/>
  <c r="O223" i="39"/>
  <c r="N210" i="39"/>
  <c r="N182" i="39"/>
  <c r="N187" i="39" s="1"/>
  <c r="N161" i="39"/>
  <c r="N115" i="39"/>
  <c r="N120" i="39" s="1"/>
  <c r="N102" i="39"/>
  <c r="N107" i="39" s="1"/>
  <c r="O102" i="39"/>
  <c r="N89" i="39"/>
  <c r="O89" i="39"/>
  <c r="N76" i="39"/>
  <c r="N81" i="39" s="1"/>
  <c r="O76" i="39"/>
  <c r="N411" i="39"/>
  <c r="D527" i="39"/>
  <c r="D528" i="39" s="1"/>
  <c r="J17" i="39"/>
  <c r="C56" i="39"/>
  <c r="V89" i="32"/>
  <c r="E16" i="38"/>
  <c r="E19" i="38" s="1"/>
  <c r="D16" i="38"/>
  <c r="E24" i="38"/>
  <c r="E31" i="38" s="1"/>
  <c r="W96" i="32"/>
  <c r="D532" i="39"/>
  <c r="D533" i="39" s="1"/>
  <c r="C1" i="24"/>
  <c r="C2" i="24"/>
  <c r="C7" i="25"/>
  <c r="C8" i="25"/>
  <c r="E532" i="39"/>
  <c r="F532" i="39" s="1"/>
  <c r="G532" i="39" s="1"/>
  <c r="C57" i="32"/>
  <c r="C63" i="32" s="1"/>
  <c r="D537" i="39"/>
  <c r="D538" i="39" s="1"/>
  <c r="Z29" i="32"/>
  <c r="C537" i="39"/>
  <c r="D93" i="33"/>
  <c r="D94" i="33"/>
  <c r="D95" i="33"/>
  <c r="D96" i="33"/>
  <c r="D92" i="33"/>
  <c r="Z73" i="32"/>
  <c r="D542" i="39"/>
  <c r="D543" i="39" s="1"/>
  <c r="H41" i="33"/>
  <c r="K41" i="33"/>
  <c r="L41" i="33"/>
  <c r="L42" i="33" s="1"/>
  <c r="V42" i="32"/>
  <c r="D41" i="32"/>
  <c r="D42" i="32" s="1"/>
  <c r="E41" i="32"/>
  <c r="E42" i="32" s="1"/>
  <c r="F41" i="32"/>
  <c r="F42" i="32" s="1"/>
  <c r="G41" i="32"/>
  <c r="G42" i="32" s="1"/>
  <c r="H41" i="32"/>
  <c r="H42" i="32" s="1"/>
  <c r="I41" i="32"/>
  <c r="I42" i="32" s="1"/>
  <c r="J41" i="32"/>
  <c r="J42" i="32" s="1"/>
  <c r="K41" i="32"/>
  <c r="K42" i="32" s="1"/>
  <c r="L41" i="32"/>
  <c r="L42" i="32" s="1"/>
  <c r="C41" i="32"/>
  <c r="D4" i="26"/>
  <c r="E1" i="25"/>
  <c r="E1" i="24"/>
  <c r="E1" i="33"/>
  <c r="E5" i="38"/>
  <c r="D5" i="38"/>
  <c r="C2" i="26"/>
  <c r="C2" i="25"/>
  <c r="C2" i="32"/>
  <c r="C44" i="32" s="1"/>
  <c r="D12" i="38"/>
  <c r="E12" i="38"/>
  <c r="D9" i="38"/>
  <c r="D13" i="38" s="1"/>
  <c r="D17" i="38" s="1"/>
  <c r="E9" i="38"/>
  <c r="E13" i="38" s="1"/>
  <c r="C2" i="38"/>
  <c r="E25" i="38"/>
  <c r="C1" i="38"/>
  <c r="A33" i="33"/>
  <c r="A34" i="33"/>
  <c r="A35" i="33"/>
  <c r="A36" i="33"/>
  <c r="A37" i="33"/>
  <c r="A38" i="33"/>
  <c r="A39" i="33"/>
  <c r="A40" i="33"/>
  <c r="A54" i="33"/>
  <c r="A55" i="33"/>
  <c r="A56" i="33"/>
  <c r="A80" i="33"/>
  <c r="A75" i="33"/>
  <c r="A76" i="33"/>
  <c r="C2" i="33"/>
  <c r="X49" i="32"/>
  <c r="V81" i="32"/>
  <c r="V77" i="32"/>
  <c r="V57" i="32"/>
  <c r="V63" i="32" s="1"/>
  <c r="V67" i="32" s="1"/>
  <c r="W11" i="32"/>
  <c r="L46" i="32"/>
  <c r="K46" i="32"/>
  <c r="J86" i="32"/>
  <c r="K81" i="32"/>
  <c r="K77" i="32"/>
  <c r="K57" i="32"/>
  <c r="K63" i="32" s="1"/>
  <c r="K67" i="32" s="1"/>
  <c r="K8" i="32"/>
  <c r="J81" i="32"/>
  <c r="J77" i="32"/>
  <c r="J57" i="32"/>
  <c r="J63" i="32" s="1"/>
  <c r="J67" i="32" s="1"/>
  <c r="J8" i="32"/>
  <c r="G46" i="32"/>
  <c r="Z86" i="32"/>
  <c r="Z46" i="32"/>
  <c r="U86" i="32"/>
  <c r="U46" i="32"/>
  <c r="B86" i="32"/>
  <c r="Q86" i="32"/>
  <c r="X80" i="32"/>
  <c r="X79" i="32"/>
  <c r="X78" i="32"/>
  <c r="X76" i="32"/>
  <c r="X75" i="32"/>
  <c r="X74" i="32"/>
  <c r="X73" i="32"/>
  <c r="X72" i="32"/>
  <c r="X71" i="32"/>
  <c r="X69" i="32"/>
  <c r="X68" i="32"/>
  <c r="X66" i="32"/>
  <c r="X65" i="32"/>
  <c r="X64" i="32"/>
  <c r="X62" i="32"/>
  <c r="X61" i="32"/>
  <c r="X58" i="32"/>
  <c r="X56" i="32"/>
  <c r="X55" i="32"/>
  <c r="X54" i="32"/>
  <c r="X53" i="32"/>
  <c r="X52" i="32"/>
  <c r="X51" i="32"/>
  <c r="X50" i="32"/>
  <c r="X40" i="32"/>
  <c r="X39" i="32"/>
  <c r="X38" i="32"/>
  <c r="X37" i="32"/>
  <c r="X36" i="32"/>
  <c r="X35" i="32"/>
  <c r="X34" i="32"/>
  <c r="X33" i="32"/>
  <c r="X32" i="32"/>
  <c r="X31" i="32"/>
  <c r="X30" i="32"/>
  <c r="X29" i="32"/>
  <c r="X28" i="32"/>
  <c r="X27" i="32"/>
  <c r="X26" i="32"/>
  <c r="X25" i="32"/>
  <c r="X24" i="32"/>
  <c r="X23" i="32"/>
  <c r="X22" i="32"/>
  <c r="X21" i="32"/>
  <c r="X20" i="32"/>
  <c r="X19" i="32"/>
  <c r="X18" i="32"/>
  <c r="X17" i="32"/>
  <c r="X16" i="32"/>
  <c r="X15" i="32"/>
  <c r="X14" i="32"/>
  <c r="X13" i="32"/>
  <c r="X12" i="32"/>
  <c r="X11" i="32"/>
  <c r="X10" i="32"/>
  <c r="X7" i="32"/>
  <c r="X6" i="32"/>
  <c r="R86" i="32"/>
  <c r="S86" i="32"/>
  <c r="R81" i="32"/>
  <c r="T81" i="32"/>
  <c r="T77" i="32"/>
  <c r="T57" i="32"/>
  <c r="R46" i="32"/>
  <c r="R8" i="32"/>
  <c r="T8" i="32"/>
  <c r="F4" i="32"/>
  <c r="F86" i="32" s="1"/>
  <c r="E4" i="32"/>
  <c r="E86" i="32" s="1"/>
  <c r="D4" i="32"/>
  <c r="D86" i="32" s="1"/>
  <c r="B2" i="33"/>
  <c r="B45" i="33" s="1"/>
  <c r="G2" i="26"/>
  <c r="C1" i="26"/>
  <c r="C1" i="25"/>
  <c r="B1" i="33"/>
  <c r="B44" i="33" s="1"/>
  <c r="C1" i="32"/>
  <c r="C43" i="32" s="1"/>
  <c r="G1" i="26"/>
  <c r="Z84" i="32"/>
  <c r="Z80" i="32"/>
  <c r="Z76" i="32"/>
  <c r="Z75" i="32"/>
  <c r="Z74" i="32"/>
  <c r="Z54" i="32"/>
  <c r="Z55" i="32"/>
  <c r="Z56" i="32"/>
  <c r="Z53" i="32"/>
  <c r="Z31" i="32"/>
  <c r="Z32" i="32"/>
  <c r="Z33" i="32"/>
  <c r="Z34" i="32"/>
  <c r="Z35" i="32"/>
  <c r="Z36" i="32"/>
  <c r="Z37" i="32"/>
  <c r="Z38" i="32"/>
  <c r="Z39" i="32"/>
  <c r="Z40" i="32"/>
  <c r="Z30" i="32"/>
  <c r="L8" i="32"/>
  <c r="L57" i="32"/>
  <c r="L63" i="32" s="1"/>
  <c r="L67" i="32" s="1"/>
  <c r="L77" i="32"/>
  <c r="L81" i="32"/>
  <c r="A79" i="33"/>
  <c r="W53" i="32"/>
  <c r="W55" i="32"/>
  <c r="U7" i="32"/>
  <c r="W12" i="32"/>
  <c r="W13" i="32"/>
  <c r="W14" i="32"/>
  <c r="W16" i="32"/>
  <c r="W18" i="32"/>
  <c r="W19" i="32"/>
  <c r="W20" i="32"/>
  <c r="W21" i="32"/>
  <c r="W22" i="32"/>
  <c r="W23" i="32"/>
  <c r="W24" i="32"/>
  <c r="W28" i="32"/>
  <c r="G57" i="32"/>
  <c r="G63" i="32" s="1"/>
  <c r="G67" i="32" s="1"/>
  <c r="F57" i="32"/>
  <c r="F63" i="32" s="1"/>
  <c r="F67" i="32" s="1"/>
  <c r="E57" i="32"/>
  <c r="E63" i="32" s="1"/>
  <c r="E67" i="32" s="1"/>
  <c r="D57" i="32"/>
  <c r="D63" i="32" s="1"/>
  <c r="D67" i="32" s="1"/>
  <c r="H57" i="32"/>
  <c r="H63" i="32" s="1"/>
  <c r="H67" i="32" s="1"/>
  <c r="I57" i="32"/>
  <c r="I63" i="32" s="1"/>
  <c r="I67" i="32" s="1"/>
  <c r="W65" i="32"/>
  <c r="W69" i="32"/>
  <c r="W68" i="32"/>
  <c r="W71" i="32"/>
  <c r="W72" i="32"/>
  <c r="W80" i="32"/>
  <c r="I35" i="34"/>
  <c r="B8" i="26"/>
  <c r="C8" i="26"/>
  <c r="I8" i="24"/>
  <c r="F8" i="24"/>
  <c r="J8" i="24" s="1"/>
  <c r="I8" i="25"/>
  <c r="I9" i="24"/>
  <c r="I10" i="24"/>
  <c r="J22" i="25"/>
  <c r="J30" i="25"/>
  <c r="A48" i="26"/>
  <c r="B48" i="26"/>
  <c r="C48" i="26"/>
  <c r="A8" i="25"/>
  <c r="B8" i="25"/>
  <c r="F8" i="25"/>
  <c r="A9" i="25"/>
  <c r="B9" i="25"/>
  <c r="C9" i="25"/>
  <c r="F9" i="25"/>
  <c r="I9" i="25"/>
  <c r="J9" i="25" s="1"/>
  <c r="B10" i="25"/>
  <c r="C10" i="25"/>
  <c r="F10" i="25"/>
  <c r="I10" i="25"/>
  <c r="J10" i="25"/>
  <c r="B11" i="25"/>
  <c r="C11" i="25"/>
  <c r="F11" i="25"/>
  <c r="I11" i="25"/>
  <c r="J11" i="25"/>
  <c r="B12" i="25"/>
  <c r="C12" i="25"/>
  <c r="F12" i="25"/>
  <c r="I12" i="25"/>
  <c r="J12" i="25"/>
  <c r="B13" i="25"/>
  <c r="C13" i="25"/>
  <c r="F13" i="25"/>
  <c r="I13" i="25"/>
  <c r="J13" i="25"/>
  <c r="B14" i="25"/>
  <c r="C14" i="25"/>
  <c r="F14" i="25"/>
  <c r="I14" i="25"/>
  <c r="J14" i="25"/>
  <c r="B15" i="25"/>
  <c r="C15" i="25"/>
  <c r="F15" i="25"/>
  <c r="I15" i="25"/>
  <c r="J15" i="25"/>
  <c r="B16" i="25"/>
  <c r="C16" i="25"/>
  <c r="F16" i="25"/>
  <c r="I16" i="25"/>
  <c r="J16" i="25"/>
  <c r="B17" i="25"/>
  <c r="C17" i="25"/>
  <c r="F17" i="25"/>
  <c r="I17" i="25"/>
  <c r="J17" i="25"/>
  <c r="B18" i="25"/>
  <c r="C18" i="25"/>
  <c r="F18" i="25"/>
  <c r="I18" i="25"/>
  <c r="J18" i="25"/>
  <c r="B19" i="25"/>
  <c r="C19" i="25"/>
  <c r="F19" i="25"/>
  <c r="I19" i="25"/>
  <c r="J19" i="25"/>
  <c r="B20" i="25"/>
  <c r="C20" i="25"/>
  <c r="F20" i="25"/>
  <c r="I20" i="25"/>
  <c r="J20" i="25"/>
  <c r="B21" i="25"/>
  <c r="C21" i="25"/>
  <c r="F21" i="25"/>
  <c r="I21" i="25"/>
  <c r="J21" i="25"/>
  <c r="B22" i="25"/>
  <c r="C22" i="25"/>
  <c r="F22" i="25"/>
  <c r="I22" i="25"/>
  <c r="B23" i="25"/>
  <c r="C23" i="25"/>
  <c r="F23" i="25"/>
  <c r="I23" i="25"/>
  <c r="J23" i="25"/>
  <c r="B24" i="25"/>
  <c r="C24" i="25"/>
  <c r="F24" i="25"/>
  <c r="J24" i="25"/>
  <c r="I24" i="25"/>
  <c r="B25" i="25"/>
  <c r="C25" i="25"/>
  <c r="F25" i="25"/>
  <c r="I25" i="25"/>
  <c r="J25" i="25"/>
  <c r="B26" i="25"/>
  <c r="C26" i="25"/>
  <c r="F26" i="25"/>
  <c r="I26" i="25"/>
  <c r="J26" i="25"/>
  <c r="B27" i="25"/>
  <c r="C27" i="25"/>
  <c r="F27" i="25"/>
  <c r="I27" i="25"/>
  <c r="J27" i="25"/>
  <c r="B28" i="25"/>
  <c r="C28" i="25"/>
  <c r="F28" i="25"/>
  <c r="J28" i="25"/>
  <c r="I28" i="25"/>
  <c r="B29" i="25"/>
  <c r="C29" i="25"/>
  <c r="F29" i="25"/>
  <c r="I29" i="25"/>
  <c r="J29" i="25"/>
  <c r="B30" i="25"/>
  <c r="C30" i="25"/>
  <c r="F30" i="25"/>
  <c r="I30" i="25"/>
  <c r="B31" i="25"/>
  <c r="C31" i="25"/>
  <c r="F31" i="25"/>
  <c r="I31" i="25"/>
  <c r="J31" i="25"/>
  <c r="B32" i="25"/>
  <c r="C32" i="25"/>
  <c r="F32" i="25"/>
  <c r="J32" i="25"/>
  <c r="I32" i="25"/>
  <c r="F9" i="24"/>
  <c r="F10" i="24"/>
  <c r="F11" i="24"/>
  <c r="I11" i="24"/>
  <c r="F12" i="24"/>
  <c r="I12" i="24"/>
  <c r="F13" i="24"/>
  <c r="I13" i="24"/>
  <c r="F14" i="24"/>
  <c r="I14" i="24"/>
  <c r="F15" i="24"/>
  <c r="I15" i="24"/>
  <c r="F16" i="24"/>
  <c r="I16" i="24"/>
  <c r="J16" i="24"/>
  <c r="I17" i="24"/>
  <c r="J17" i="24"/>
  <c r="I18" i="24"/>
  <c r="J18" i="24"/>
  <c r="I19" i="24"/>
  <c r="J19" i="24"/>
  <c r="I20" i="24"/>
  <c r="J20" i="24"/>
  <c r="I21" i="24"/>
  <c r="J21" i="24"/>
  <c r="I22" i="24"/>
  <c r="J22" i="24"/>
  <c r="I23" i="24"/>
  <c r="J23" i="24"/>
  <c r="I24" i="24"/>
  <c r="J24" i="24"/>
  <c r="I25" i="24"/>
  <c r="J25" i="24"/>
  <c r="I26" i="24"/>
  <c r="J26" i="24"/>
  <c r="I27" i="24"/>
  <c r="J27" i="24"/>
  <c r="I28" i="24"/>
  <c r="J28" i="24"/>
  <c r="I29" i="24"/>
  <c r="J29" i="24"/>
  <c r="I30" i="24"/>
  <c r="J30" i="24"/>
  <c r="I31" i="24"/>
  <c r="J31" i="24"/>
  <c r="I32" i="24"/>
  <c r="J32" i="24"/>
  <c r="A6" i="33"/>
  <c r="A7" i="33"/>
  <c r="H8" i="33"/>
  <c r="L8" i="33"/>
  <c r="M8" i="33"/>
  <c r="N8" i="33"/>
  <c r="O8" i="33"/>
  <c r="P8" i="33"/>
  <c r="Q8" i="33"/>
  <c r="R8" i="33"/>
  <c r="S8" i="33"/>
  <c r="T8" i="33"/>
  <c r="U8" i="33"/>
  <c r="V8" i="33"/>
  <c r="W8" i="33"/>
  <c r="X8" i="33"/>
  <c r="Y8" i="33"/>
  <c r="Z8" i="33"/>
  <c r="AA8" i="33"/>
  <c r="AB8" i="33"/>
  <c r="AC8" i="33"/>
  <c r="AD8" i="33"/>
  <c r="AE8" i="33"/>
  <c r="AF8" i="33"/>
  <c r="AG8" i="33"/>
  <c r="AH8" i="33"/>
  <c r="AI8" i="33"/>
  <c r="AJ8" i="33"/>
  <c r="AK8" i="33"/>
  <c r="AL8" i="33"/>
  <c r="AM8" i="33"/>
  <c r="AN8" i="33"/>
  <c r="AO8" i="33"/>
  <c r="AP8" i="33"/>
  <c r="AQ8" i="33"/>
  <c r="AR8" i="33"/>
  <c r="AS8" i="33"/>
  <c r="AT8" i="33"/>
  <c r="AU8" i="33"/>
  <c r="AV8" i="33"/>
  <c r="AW8" i="33"/>
  <c r="AX8" i="33"/>
  <c r="AY8" i="33"/>
  <c r="AZ8" i="33"/>
  <c r="BA8" i="33"/>
  <c r="BB8" i="33"/>
  <c r="A29" i="33"/>
  <c r="W31" i="32"/>
  <c r="W32" i="32"/>
  <c r="W33" i="32"/>
  <c r="W35" i="32"/>
  <c r="W36" i="32"/>
  <c r="W37" i="32"/>
  <c r="W39" i="32"/>
  <c r="W40" i="32"/>
  <c r="A41" i="33"/>
  <c r="E47" i="33"/>
  <c r="F47" i="33"/>
  <c r="G47" i="33"/>
  <c r="H47" i="33"/>
  <c r="I47" i="33"/>
  <c r="J47" i="33"/>
  <c r="K47" i="33"/>
  <c r="L47" i="33"/>
  <c r="M47" i="33"/>
  <c r="N47" i="33"/>
  <c r="O47" i="33"/>
  <c r="P47" i="33"/>
  <c r="Q47" i="33"/>
  <c r="R47" i="33"/>
  <c r="S47" i="33"/>
  <c r="T47" i="33"/>
  <c r="U47" i="33"/>
  <c r="V47" i="33"/>
  <c r="W47" i="33"/>
  <c r="X47" i="33"/>
  <c r="Y47" i="33"/>
  <c r="Z47" i="33"/>
  <c r="AA47" i="33"/>
  <c r="AB47" i="33"/>
  <c r="AC47" i="33"/>
  <c r="AD47" i="33"/>
  <c r="AE47" i="33"/>
  <c r="AF47" i="33"/>
  <c r="AG47" i="33"/>
  <c r="AH47" i="33"/>
  <c r="AI47" i="33"/>
  <c r="AJ47" i="33"/>
  <c r="AK47" i="33"/>
  <c r="AL47" i="33"/>
  <c r="AM47" i="33"/>
  <c r="AN47" i="33"/>
  <c r="AO47" i="33"/>
  <c r="AP47" i="33"/>
  <c r="AQ47" i="33"/>
  <c r="AR47" i="33"/>
  <c r="AS47" i="33"/>
  <c r="AT47" i="33"/>
  <c r="AU47" i="33"/>
  <c r="AV47" i="33"/>
  <c r="AW47" i="33"/>
  <c r="AX47" i="33"/>
  <c r="AY47" i="33"/>
  <c r="AZ47" i="33"/>
  <c r="BA47" i="33"/>
  <c r="BB47" i="33"/>
  <c r="E48" i="33"/>
  <c r="F48" i="33"/>
  <c r="G48" i="33"/>
  <c r="H48" i="33"/>
  <c r="I48" i="33"/>
  <c r="J48" i="33"/>
  <c r="K48" i="33"/>
  <c r="L48" i="33"/>
  <c r="M48" i="33"/>
  <c r="N48" i="33"/>
  <c r="O48" i="33"/>
  <c r="P48" i="33"/>
  <c r="Q48" i="33"/>
  <c r="R48" i="33"/>
  <c r="S48" i="33"/>
  <c r="T48" i="33"/>
  <c r="U48" i="33"/>
  <c r="V48" i="33"/>
  <c r="W48" i="33"/>
  <c r="X48" i="33"/>
  <c r="Y48" i="33"/>
  <c r="Z48" i="33"/>
  <c r="AA48" i="33"/>
  <c r="AB48" i="33"/>
  <c r="AC48" i="33"/>
  <c r="AD48" i="33"/>
  <c r="AE48" i="33"/>
  <c r="AF48" i="33"/>
  <c r="AG48" i="33"/>
  <c r="AH48" i="33"/>
  <c r="AI48" i="33"/>
  <c r="AJ48" i="33"/>
  <c r="AK48" i="33"/>
  <c r="AL48" i="33"/>
  <c r="AM48" i="33"/>
  <c r="AN48" i="33"/>
  <c r="AO48" i="33"/>
  <c r="AP48" i="33"/>
  <c r="AQ48" i="33"/>
  <c r="AR48" i="33"/>
  <c r="AS48" i="33"/>
  <c r="AT48" i="33"/>
  <c r="AU48" i="33"/>
  <c r="AV48" i="33"/>
  <c r="AW48" i="33"/>
  <c r="AX48" i="33"/>
  <c r="AY48" i="33"/>
  <c r="AZ48" i="33"/>
  <c r="BA48" i="33"/>
  <c r="BB48" i="33"/>
  <c r="A49" i="33"/>
  <c r="W49" i="32"/>
  <c r="A50" i="33"/>
  <c r="A51" i="33"/>
  <c r="A52" i="33"/>
  <c r="F57" i="33"/>
  <c r="J57" i="33"/>
  <c r="K57" i="33"/>
  <c r="AF57" i="33"/>
  <c r="AF63" i="33" s="1"/>
  <c r="A58" i="33"/>
  <c r="A59" i="33"/>
  <c r="W59" i="32"/>
  <c r="A60" i="33"/>
  <c r="A61" i="33"/>
  <c r="W61" i="32"/>
  <c r="A62" i="33"/>
  <c r="A63" i="33"/>
  <c r="A64" i="33"/>
  <c r="A65" i="33"/>
  <c r="A66" i="33"/>
  <c r="A67" i="33"/>
  <c r="A68" i="33"/>
  <c r="A69" i="33"/>
  <c r="A71" i="33"/>
  <c r="A72" i="33"/>
  <c r="I77" i="33"/>
  <c r="AD77" i="33"/>
  <c r="A78" i="33"/>
  <c r="M81" i="33"/>
  <c r="N81" i="33"/>
  <c r="O81" i="33"/>
  <c r="P81" i="33"/>
  <c r="Q81" i="33"/>
  <c r="R81" i="33"/>
  <c r="S81" i="33"/>
  <c r="T81" i="33"/>
  <c r="U81" i="33"/>
  <c r="V81" i="33"/>
  <c r="W81" i="33"/>
  <c r="X81" i="33"/>
  <c r="Y81" i="33"/>
  <c r="Z81" i="33"/>
  <c r="AA81" i="33"/>
  <c r="AB81" i="33"/>
  <c r="AC81" i="33"/>
  <c r="AD81" i="33"/>
  <c r="AE81" i="33"/>
  <c r="AF81" i="33"/>
  <c r="AG81" i="33"/>
  <c r="AH81" i="33"/>
  <c r="AI81" i="33"/>
  <c r="AJ81" i="33"/>
  <c r="AK81" i="33"/>
  <c r="AL81" i="33"/>
  <c r="AM81" i="33"/>
  <c r="AN81" i="33"/>
  <c r="AO81" i="33"/>
  <c r="AP81" i="33"/>
  <c r="AQ81" i="33"/>
  <c r="AR81" i="33"/>
  <c r="AS81" i="33"/>
  <c r="AT81" i="33"/>
  <c r="AU81" i="33"/>
  <c r="AV81" i="33"/>
  <c r="AW81" i="33"/>
  <c r="AX81" i="33"/>
  <c r="AY81" i="33"/>
  <c r="AZ81" i="33"/>
  <c r="BA81" i="33"/>
  <c r="BB81" i="33"/>
  <c r="E88" i="33"/>
  <c r="F88" i="33"/>
  <c r="G88" i="33"/>
  <c r="H88" i="33"/>
  <c r="I88" i="33"/>
  <c r="J88" i="33"/>
  <c r="K88" i="33"/>
  <c r="L88" i="33"/>
  <c r="M88" i="33"/>
  <c r="N88" i="33"/>
  <c r="O88" i="33"/>
  <c r="P88" i="33"/>
  <c r="Q88" i="33"/>
  <c r="R88" i="33"/>
  <c r="S88" i="33"/>
  <c r="T88" i="33"/>
  <c r="U88" i="33"/>
  <c r="V88" i="33"/>
  <c r="W88" i="33"/>
  <c r="X88" i="33"/>
  <c r="Y88" i="33"/>
  <c r="Z88" i="33"/>
  <c r="AA88" i="33"/>
  <c r="AB88" i="33"/>
  <c r="AC88" i="33"/>
  <c r="AD88" i="33"/>
  <c r="AE88" i="33"/>
  <c r="AF88" i="33"/>
  <c r="AG88" i="33"/>
  <c r="AH88" i="33"/>
  <c r="AI88" i="33"/>
  <c r="AJ88" i="33"/>
  <c r="AK88" i="33"/>
  <c r="AL88" i="33"/>
  <c r="AM88" i="33"/>
  <c r="AN88" i="33"/>
  <c r="AO88" i="33"/>
  <c r="AP88" i="33"/>
  <c r="AQ88" i="33"/>
  <c r="AR88" i="33"/>
  <c r="AS88" i="33"/>
  <c r="AT88" i="33"/>
  <c r="AU88" i="33"/>
  <c r="AV88" i="33"/>
  <c r="AW88" i="33"/>
  <c r="AX88" i="33"/>
  <c r="AY88" i="33"/>
  <c r="AZ88" i="33"/>
  <c r="BA88" i="33"/>
  <c r="BB88" i="33"/>
  <c r="E89" i="33"/>
  <c r="F89" i="33"/>
  <c r="G89" i="33"/>
  <c r="H89" i="33"/>
  <c r="I89" i="33"/>
  <c r="J89" i="33"/>
  <c r="K89" i="33"/>
  <c r="L89" i="33"/>
  <c r="M89" i="33"/>
  <c r="N89" i="33"/>
  <c r="O89" i="33"/>
  <c r="P89" i="33"/>
  <c r="Q89" i="33"/>
  <c r="R89" i="33"/>
  <c r="S89" i="33"/>
  <c r="T89" i="33"/>
  <c r="U89" i="33"/>
  <c r="V89" i="33"/>
  <c r="W89" i="33"/>
  <c r="X89" i="33"/>
  <c r="Y89" i="33"/>
  <c r="Z89" i="33"/>
  <c r="AA89" i="33"/>
  <c r="AB89" i="33"/>
  <c r="AC89" i="33"/>
  <c r="AD89" i="33"/>
  <c r="AE89" i="33"/>
  <c r="AF89" i="33"/>
  <c r="AG89" i="33"/>
  <c r="AH89" i="33"/>
  <c r="AI89" i="33"/>
  <c r="AJ89" i="33"/>
  <c r="AK89" i="33"/>
  <c r="AL89" i="33"/>
  <c r="AM89" i="33"/>
  <c r="AN89" i="33"/>
  <c r="AO89" i="33"/>
  <c r="AP89" i="33"/>
  <c r="AQ89" i="33"/>
  <c r="AR89" i="33"/>
  <c r="AS89" i="33"/>
  <c r="AT89" i="33"/>
  <c r="AU89" i="33"/>
  <c r="AV89" i="33"/>
  <c r="AW89" i="33"/>
  <c r="AX89" i="33"/>
  <c r="AY89" i="33"/>
  <c r="AZ89" i="33"/>
  <c r="BA89" i="33"/>
  <c r="BB89" i="33"/>
  <c r="C4" i="32"/>
  <c r="C46" i="32" s="1"/>
  <c r="H86" i="32"/>
  <c r="I86" i="32"/>
  <c r="D8" i="32"/>
  <c r="E8" i="32"/>
  <c r="F8" i="32"/>
  <c r="G8" i="32"/>
  <c r="H8" i="32"/>
  <c r="I8" i="32"/>
  <c r="S8" i="32"/>
  <c r="S46" i="32"/>
  <c r="S57" i="32"/>
  <c r="C77" i="32"/>
  <c r="D77" i="32"/>
  <c r="E77" i="32"/>
  <c r="F77" i="32"/>
  <c r="G77" i="32"/>
  <c r="H77" i="32"/>
  <c r="I77" i="32"/>
  <c r="S77" i="32"/>
  <c r="C81" i="32"/>
  <c r="D81" i="32"/>
  <c r="E81" i="32"/>
  <c r="F81" i="32"/>
  <c r="G81" i="32"/>
  <c r="H81" i="32"/>
  <c r="I81" i="32"/>
  <c r="S81" i="32"/>
  <c r="U18" i="32"/>
  <c r="V8" i="32"/>
  <c r="D52" i="26" s="1"/>
  <c r="U54" i="32"/>
  <c r="J11" i="24"/>
  <c r="J15" i="24"/>
  <c r="J14" i="24"/>
  <c r="J13" i="24"/>
  <c r="J12" i="24"/>
  <c r="B37" i="33"/>
  <c r="D57" i="26"/>
  <c r="F57" i="26" s="1"/>
  <c r="D54" i="26"/>
  <c r="E54" i="26" s="1"/>
  <c r="U68" i="32"/>
  <c r="U50" i="32"/>
  <c r="U29" i="32"/>
  <c r="B13" i="33"/>
  <c r="J10" i="24"/>
  <c r="J8" i="25"/>
  <c r="B65" i="33"/>
  <c r="U65" i="32"/>
  <c r="B64" i="33"/>
  <c r="E20" i="38"/>
  <c r="D24" i="38"/>
  <c r="D26" i="38" s="1"/>
  <c r="D28" i="38" s="1"/>
  <c r="D32" i="38" s="1"/>
  <c r="D34" i="38" s="1"/>
  <c r="G41" i="33"/>
  <c r="D547" i="39"/>
  <c r="D548" i="39" s="1"/>
  <c r="N396" i="39" l="1"/>
  <c r="N401" i="39" s="1"/>
  <c r="D402" i="39"/>
  <c r="E402" i="39"/>
  <c r="O384" i="39"/>
  <c r="O388" i="39" s="1"/>
  <c r="O308" i="39"/>
  <c r="O295" i="39"/>
  <c r="K282" i="39"/>
  <c r="N254" i="39"/>
  <c r="N241" i="39"/>
  <c r="N10" i="39"/>
  <c r="O128" i="39"/>
  <c r="O94" i="39"/>
  <c r="N65" i="39"/>
  <c r="L10" i="39"/>
  <c r="D71" i="26"/>
  <c r="H71" i="26" s="1"/>
  <c r="J71" i="26" s="1"/>
  <c r="O71" i="26" s="1"/>
  <c r="D69" i="26"/>
  <c r="G69" i="26" s="1"/>
  <c r="I69" i="26" s="1"/>
  <c r="N69" i="26" s="1"/>
  <c r="C42" i="32"/>
  <c r="Q41" i="32"/>
  <c r="Q42" i="32" s="1"/>
  <c r="E533" i="39"/>
  <c r="F533" i="39" s="1"/>
  <c r="G533" i="39" s="1"/>
  <c r="D534" i="39"/>
  <c r="D535" i="39" s="1"/>
  <c r="B79" i="33"/>
  <c r="W79" i="32"/>
  <c r="U75" i="32"/>
  <c r="W75" i="32"/>
  <c r="U66" i="32"/>
  <c r="W66" i="32"/>
  <c r="U64" i="32"/>
  <c r="W64" i="32"/>
  <c r="B56" i="33"/>
  <c r="W56" i="32"/>
  <c r="E547" i="39"/>
  <c r="F547" i="39" s="1"/>
  <c r="G547" i="39" s="1"/>
  <c r="D79" i="26"/>
  <c r="H79" i="26" s="1"/>
  <c r="J79" i="26" s="1"/>
  <c r="O79" i="26" s="1"/>
  <c r="D63" i="26"/>
  <c r="G63" i="26" s="1"/>
  <c r="I63" i="26" s="1"/>
  <c r="N63" i="26" s="1"/>
  <c r="D77" i="26"/>
  <c r="F77" i="26" s="1"/>
  <c r="D61" i="26"/>
  <c r="G61" i="26" s="1"/>
  <c r="I61" i="26" s="1"/>
  <c r="N61" i="26" s="1"/>
  <c r="D49" i="26"/>
  <c r="E49" i="26" s="1"/>
  <c r="U79" i="32"/>
  <c r="U12" i="32"/>
  <c r="B40" i="33"/>
  <c r="U62" i="32"/>
  <c r="W62" i="32"/>
  <c r="T60" i="32"/>
  <c r="X60" i="32" s="1"/>
  <c r="B58" i="33"/>
  <c r="W58" i="32"/>
  <c r="U52" i="32"/>
  <c r="W52" i="32"/>
  <c r="B51" i="33"/>
  <c r="W51" i="32"/>
  <c r="B50" i="33"/>
  <c r="W50" i="32"/>
  <c r="B78" i="33"/>
  <c r="W78" i="32"/>
  <c r="U76" i="32"/>
  <c r="W76" i="32"/>
  <c r="B74" i="33"/>
  <c r="W74" i="32"/>
  <c r="B29" i="33"/>
  <c r="W29" i="32"/>
  <c r="B27" i="33"/>
  <c r="W27" i="32"/>
  <c r="U25" i="32"/>
  <c r="W25" i="32"/>
  <c r="U17" i="32"/>
  <c r="W17" i="32"/>
  <c r="U15" i="32"/>
  <c r="W15" i="32"/>
  <c r="U10" i="32"/>
  <c r="W10" i="32"/>
  <c r="E97" i="33"/>
  <c r="C532" i="39"/>
  <c r="O210" i="39"/>
  <c r="O215" i="39" s="1"/>
  <c r="N349" i="39"/>
  <c r="K401" i="39"/>
  <c r="K388" i="39"/>
  <c r="O10" i="39"/>
  <c r="E54" i="39"/>
  <c r="E418" i="39"/>
  <c r="E83" i="39"/>
  <c r="N133" i="39"/>
  <c r="O321" i="39"/>
  <c r="J362" i="39"/>
  <c r="C522" i="39"/>
  <c r="E522" i="39"/>
  <c r="F522" i="39" s="1"/>
  <c r="G522" i="39" s="1"/>
  <c r="N424" i="39"/>
  <c r="J468" i="39"/>
  <c r="B38" i="33"/>
  <c r="W38" i="32"/>
  <c r="U34" i="32"/>
  <c r="W34" i="32"/>
  <c r="B30" i="33"/>
  <c r="W30" i="32"/>
  <c r="U73" i="32"/>
  <c r="W73" i="32"/>
  <c r="B26" i="33"/>
  <c r="W26" i="32"/>
  <c r="B7" i="33"/>
  <c r="W7" i="32"/>
  <c r="B54" i="33"/>
  <c r="W54" i="32"/>
  <c r="R70" i="32"/>
  <c r="R82" i="32" s="1"/>
  <c r="N416" i="39"/>
  <c r="O133" i="39"/>
  <c r="D27" i="39"/>
  <c r="K10" i="39"/>
  <c r="O187" i="39"/>
  <c r="O228" i="39"/>
  <c r="O282" i="39"/>
  <c r="E363" i="39"/>
  <c r="O438" i="39"/>
  <c r="O442" i="39" s="1"/>
  <c r="K442" i="39"/>
  <c r="O451" i="39"/>
  <c r="O455" i="39" s="1"/>
  <c r="K455" i="39"/>
  <c r="E470" i="39"/>
  <c r="O65" i="39"/>
  <c r="N215" i="39"/>
  <c r="O241" i="39"/>
  <c r="O254" i="39"/>
  <c r="E268" i="39"/>
  <c r="D283" i="39"/>
  <c r="E283" i="39"/>
  <c r="D309" i="39"/>
  <c r="E350" i="39"/>
  <c r="D376" i="39"/>
  <c r="E376" i="39"/>
  <c r="O401" i="39"/>
  <c r="E457" i="39"/>
  <c r="E8" i="33"/>
  <c r="O52" i="39"/>
  <c r="E538" i="39"/>
  <c r="F538" i="39" s="1"/>
  <c r="G538" i="39" s="1"/>
  <c r="C538" i="39"/>
  <c r="D539" i="39"/>
  <c r="D540" i="39" s="1"/>
  <c r="C540" i="39" s="1"/>
  <c r="E542" i="39"/>
  <c r="F542" i="39" s="1"/>
  <c r="G542" i="39" s="1"/>
  <c r="E537" i="39"/>
  <c r="F537" i="39" s="1"/>
  <c r="G537" i="39" s="1"/>
  <c r="C533" i="39"/>
  <c r="D524" i="39"/>
  <c r="E524" i="39" s="1"/>
  <c r="F524" i="39" s="1"/>
  <c r="G524" i="39" s="1"/>
  <c r="X81" i="32"/>
  <c r="J8" i="33"/>
  <c r="D52" i="33"/>
  <c r="D54" i="33"/>
  <c r="D55" i="33"/>
  <c r="D58" i="33"/>
  <c r="AJ57" i="33"/>
  <c r="AJ63" i="33" s="1"/>
  <c r="AJ67" i="33" s="1"/>
  <c r="BB57" i="33"/>
  <c r="BB63" i="33" s="1"/>
  <c r="BB67" i="33" s="1"/>
  <c r="AX77" i="33"/>
  <c r="AH77" i="33"/>
  <c r="R77" i="33"/>
  <c r="I8" i="33"/>
  <c r="U71" i="32"/>
  <c r="B71" i="33"/>
  <c r="B12" i="33"/>
  <c r="AF41" i="33"/>
  <c r="P57" i="33"/>
  <c r="P63" i="33" s="1"/>
  <c r="AT77" i="33"/>
  <c r="B32" i="33"/>
  <c r="U32" i="32"/>
  <c r="B62" i="33"/>
  <c r="D18" i="38"/>
  <c r="D22" i="38" s="1"/>
  <c r="U35" i="32"/>
  <c r="B36" i="33"/>
  <c r="U36" i="32"/>
  <c r="Q8" i="32"/>
  <c r="Q70" i="32" s="1"/>
  <c r="Q82" i="32" s="1"/>
  <c r="K8" i="33"/>
  <c r="D6" i="33"/>
  <c r="F8" i="33"/>
  <c r="D50" i="33"/>
  <c r="C50" i="33" s="1"/>
  <c r="D56" i="33"/>
  <c r="C56" i="33" s="1"/>
  <c r="D59" i="33"/>
  <c r="D65" i="33"/>
  <c r="D68" i="33"/>
  <c r="D69" i="33"/>
  <c r="D75" i="33"/>
  <c r="D76" i="33"/>
  <c r="AX57" i="33"/>
  <c r="AX63" i="33" s="1"/>
  <c r="E41" i="33"/>
  <c r="AX41" i="33"/>
  <c r="AX42" i="33" s="1"/>
  <c r="T57" i="33"/>
  <c r="T63" i="33" s="1"/>
  <c r="AT57" i="33"/>
  <c r="AT63" i="33" s="1"/>
  <c r="AT67" i="33" s="1"/>
  <c r="N77" i="33"/>
  <c r="L86" i="32"/>
  <c r="D56" i="26"/>
  <c r="H56" i="26" s="1"/>
  <c r="J56" i="26" s="1"/>
  <c r="O56" i="26" s="1"/>
  <c r="L70" i="32"/>
  <c r="L82" i="32" s="1"/>
  <c r="J77" i="33"/>
  <c r="AE41" i="33"/>
  <c r="AE42" i="33" s="1"/>
  <c r="U23" i="32"/>
  <c r="D78" i="26"/>
  <c r="E78" i="26" s="1"/>
  <c r="D51" i="26"/>
  <c r="H51" i="26" s="1"/>
  <c r="J51" i="26" s="1"/>
  <c r="O51" i="26" s="1"/>
  <c r="D68" i="26"/>
  <c r="F68" i="26" s="1"/>
  <c r="B39" i="33"/>
  <c r="B35" i="33"/>
  <c r="H70" i="32"/>
  <c r="H82" i="32" s="1"/>
  <c r="U28" i="32"/>
  <c r="B31" i="33"/>
  <c r="B23" i="33"/>
  <c r="B68" i="33"/>
  <c r="C68" i="33" s="1"/>
  <c r="D48" i="26"/>
  <c r="E48" i="26" s="1"/>
  <c r="D75" i="26"/>
  <c r="E75" i="26" s="1"/>
  <c r="D67" i="26"/>
  <c r="G67" i="26" s="1"/>
  <c r="I67" i="26" s="1"/>
  <c r="N67" i="26" s="1"/>
  <c r="D59" i="26"/>
  <c r="E59" i="26" s="1"/>
  <c r="D81" i="26"/>
  <c r="H81" i="26" s="1"/>
  <c r="J81" i="26" s="1"/>
  <c r="O81" i="26" s="1"/>
  <c r="D73" i="26"/>
  <c r="G73" i="26" s="1"/>
  <c r="I73" i="26" s="1"/>
  <c r="N73" i="26" s="1"/>
  <c r="D65" i="26"/>
  <c r="G65" i="26" s="1"/>
  <c r="I65" i="26" s="1"/>
  <c r="N65" i="26" s="1"/>
  <c r="D55" i="26"/>
  <c r="G55" i="26" s="1"/>
  <c r="I55" i="26" s="1"/>
  <c r="N55" i="26" s="1"/>
  <c r="D53" i="26"/>
  <c r="F53" i="26" s="1"/>
  <c r="U56" i="32"/>
  <c r="U39" i="32"/>
  <c r="U40" i="32"/>
  <c r="G8" i="33"/>
  <c r="D70" i="32"/>
  <c r="D60" i="33"/>
  <c r="D61" i="33"/>
  <c r="D70" i="26"/>
  <c r="G70" i="26" s="1"/>
  <c r="I70" i="26" s="1"/>
  <c r="N70" i="26" s="1"/>
  <c r="D62" i="26"/>
  <c r="E62" i="26" s="1"/>
  <c r="D76" i="26"/>
  <c r="H76" i="26" s="1"/>
  <c r="J76" i="26" s="1"/>
  <c r="O76" i="26" s="1"/>
  <c r="D60" i="26"/>
  <c r="F60" i="26" s="1"/>
  <c r="U31" i="32"/>
  <c r="B76" i="33"/>
  <c r="B14" i="33"/>
  <c r="B52" i="33"/>
  <c r="D82" i="26"/>
  <c r="F82" i="26" s="1"/>
  <c r="D74" i="26"/>
  <c r="H74" i="26" s="1"/>
  <c r="J74" i="26" s="1"/>
  <c r="O74" i="26" s="1"/>
  <c r="D66" i="26"/>
  <c r="H66" i="26" s="1"/>
  <c r="J66" i="26" s="1"/>
  <c r="O66" i="26" s="1"/>
  <c r="D58" i="26"/>
  <c r="G58" i="26" s="1"/>
  <c r="I58" i="26" s="1"/>
  <c r="N58" i="26" s="1"/>
  <c r="D80" i="26"/>
  <c r="G80" i="26" s="1"/>
  <c r="I80" i="26" s="1"/>
  <c r="N80" i="26" s="1"/>
  <c r="D72" i="26"/>
  <c r="G72" i="26" s="1"/>
  <c r="I72" i="26" s="1"/>
  <c r="N72" i="26" s="1"/>
  <c r="D64" i="26"/>
  <c r="G64" i="26" s="1"/>
  <c r="I64" i="26" s="1"/>
  <c r="N64" i="26" s="1"/>
  <c r="D50" i="26"/>
  <c r="H50" i="26" s="1"/>
  <c r="J50" i="26" s="1"/>
  <c r="O50" i="26" s="1"/>
  <c r="U78" i="32"/>
  <c r="X57" i="32"/>
  <c r="X77" i="32"/>
  <c r="F77" i="33"/>
  <c r="D7" i="33"/>
  <c r="D8" i="33" s="1"/>
  <c r="C76" i="33"/>
  <c r="D72" i="33"/>
  <c r="G42" i="33"/>
  <c r="D73" i="33"/>
  <c r="J63" i="33"/>
  <c r="J67" i="33" s="1"/>
  <c r="AY57" i="33"/>
  <c r="AY63" i="33" s="1"/>
  <c r="AY67" i="33" s="1"/>
  <c r="E30" i="38"/>
  <c r="D49" i="33"/>
  <c r="D82" i="32"/>
  <c r="U74" i="32"/>
  <c r="U11" i="32"/>
  <c r="B11" i="33"/>
  <c r="U26" i="32"/>
  <c r="B18" i="33"/>
  <c r="B41" i="33"/>
  <c r="U33" i="32"/>
  <c r="B33" i="33"/>
  <c r="E27" i="38"/>
  <c r="E17" i="38"/>
  <c r="E18" i="38" s="1"/>
  <c r="E22" i="38" s="1"/>
  <c r="D529" i="39"/>
  <c r="C528" i="39"/>
  <c r="E528" i="39"/>
  <c r="F528" i="39" s="1"/>
  <c r="G528" i="39" s="1"/>
  <c r="E543" i="39"/>
  <c r="F543" i="39" s="1"/>
  <c r="G543" i="39" s="1"/>
  <c r="D544" i="39"/>
  <c r="C543" i="39"/>
  <c r="C541" i="39"/>
  <c r="B541" i="39" s="1"/>
  <c r="C535" i="39"/>
  <c r="E535" i="39"/>
  <c r="F535" i="39" s="1"/>
  <c r="G535" i="39" s="1"/>
  <c r="C536" i="39"/>
  <c r="B536" i="39" s="1"/>
  <c r="N94" i="39"/>
  <c r="O416" i="39"/>
  <c r="O81" i="39"/>
  <c r="E548" i="39"/>
  <c r="F548" i="39" s="1"/>
  <c r="G548" i="39" s="1"/>
  <c r="D549" i="39"/>
  <c r="C548" i="39"/>
  <c r="K70" i="32"/>
  <c r="K82" i="32" s="1"/>
  <c r="J282" i="39"/>
  <c r="N318" i="39"/>
  <c r="N321" i="39" s="1"/>
  <c r="J375" i="39"/>
  <c r="C547" i="39"/>
  <c r="B75" i="33"/>
  <c r="C75" i="33" s="1"/>
  <c r="B24" i="33"/>
  <c r="B80" i="33"/>
  <c r="B17" i="33"/>
  <c r="G70" i="32"/>
  <c r="G82" i="32" s="1"/>
  <c r="U38" i="32"/>
  <c r="C542" i="39"/>
  <c r="E539" i="39"/>
  <c r="F539" i="39" s="1"/>
  <c r="G539" i="39" s="1"/>
  <c r="E534" i="39"/>
  <c r="F534" i="39" s="1"/>
  <c r="G534" i="39" s="1"/>
  <c r="E527" i="39"/>
  <c r="F527" i="39" s="1"/>
  <c r="G527" i="39" s="1"/>
  <c r="J133" i="39"/>
  <c r="K254" i="39"/>
  <c r="K200" i="39"/>
  <c r="D189" i="39"/>
  <c r="J200" i="39"/>
  <c r="J254" i="39"/>
  <c r="N385" i="39"/>
  <c r="N388" i="39" s="1"/>
  <c r="J388" i="39"/>
  <c r="N442" i="39"/>
  <c r="O429" i="39"/>
  <c r="J334" i="39"/>
  <c r="N331" i="39"/>
  <c r="N334" i="39" s="1"/>
  <c r="D27" i="38"/>
  <c r="C52" i="33"/>
  <c r="U80" i="32"/>
  <c r="J9" i="24"/>
  <c r="X8" i="32"/>
  <c r="X41" i="32"/>
  <c r="X42" i="32" s="1"/>
  <c r="C539" i="39"/>
  <c r="C534" i="39"/>
  <c r="C527" i="39"/>
  <c r="O115" i="39"/>
  <c r="O120" i="39" s="1"/>
  <c r="O161" i="39"/>
  <c r="K94" i="39"/>
  <c r="E377" i="39"/>
  <c r="H10" i="39"/>
  <c r="D150" i="39"/>
  <c r="J161" i="39"/>
  <c r="D202" i="39"/>
  <c r="J215" i="39"/>
  <c r="N264" i="39"/>
  <c r="N267" i="39" s="1"/>
  <c r="J267" i="39"/>
  <c r="N292" i="39"/>
  <c r="N295" i="39" s="1"/>
  <c r="J295" i="39"/>
  <c r="N468" i="39"/>
  <c r="C65" i="33"/>
  <c r="I70" i="32"/>
  <c r="I82" i="32" s="1"/>
  <c r="B55" i="33"/>
  <c r="C55" i="33" s="1"/>
  <c r="U24" i="32"/>
  <c r="U20" i="32"/>
  <c r="K52" i="39"/>
  <c r="J148" i="39"/>
  <c r="K187" i="39"/>
  <c r="J308" i="39"/>
  <c r="N306" i="39"/>
  <c r="N308" i="39" s="1"/>
  <c r="E309" i="39"/>
  <c r="C523" i="39"/>
  <c r="N455" i="39"/>
  <c r="E469" i="39"/>
  <c r="AW57" i="33"/>
  <c r="AW63" i="33" s="1"/>
  <c r="AW67" i="33" s="1"/>
  <c r="AU57" i="33"/>
  <c r="AU63" i="33" s="1"/>
  <c r="AU67" i="33" s="1"/>
  <c r="AQ57" i="33"/>
  <c r="AQ63" i="33" s="1"/>
  <c r="AQ67" i="33" s="1"/>
  <c r="AM57" i="33"/>
  <c r="AM63" i="33" s="1"/>
  <c r="AM67" i="33" s="1"/>
  <c r="AI57" i="33"/>
  <c r="AI63" i="33" s="1"/>
  <c r="AI67" i="33" s="1"/>
  <c r="AE57" i="33"/>
  <c r="AE63" i="33" s="1"/>
  <c r="AE67" i="33" s="1"/>
  <c r="AA57" i="33"/>
  <c r="AA63" i="33" s="1"/>
  <c r="AA67" i="33" s="1"/>
  <c r="W57" i="33"/>
  <c r="W63" i="33" s="1"/>
  <c r="W67" i="33" s="1"/>
  <c r="S57" i="33"/>
  <c r="S63" i="33" s="1"/>
  <c r="S67" i="33" s="1"/>
  <c r="O57" i="33"/>
  <c r="O63" i="33" s="1"/>
  <c r="O67" i="33" s="1"/>
  <c r="S77" i="33"/>
  <c r="N52" i="39"/>
  <c r="E255" i="39"/>
  <c r="N429" i="39"/>
  <c r="AZ57" i="33"/>
  <c r="AZ63" i="33" s="1"/>
  <c r="AZ67" i="33" s="1"/>
  <c r="AN57" i="33"/>
  <c r="AN63" i="33" s="1"/>
  <c r="AN67" i="33" s="1"/>
  <c r="AB57" i="33"/>
  <c r="AB63" i="33" s="1"/>
  <c r="AB67" i="33" s="1"/>
  <c r="X57" i="33"/>
  <c r="X63" i="33" s="1"/>
  <c r="X67" i="33" s="1"/>
  <c r="BB77" i="33"/>
  <c r="AP77" i="33"/>
  <c r="AL77" i="33"/>
  <c r="Z77" i="33"/>
  <c r="V77" i="33"/>
  <c r="D40" i="33"/>
  <c r="C40" i="33" s="1"/>
  <c r="D39" i="33"/>
  <c r="D38" i="33"/>
  <c r="D37" i="33"/>
  <c r="C37" i="33" s="1"/>
  <c r="D36" i="33"/>
  <c r="C36" i="33" s="1"/>
  <c r="D35" i="33"/>
  <c r="D31" i="33"/>
  <c r="C31" i="33" s="1"/>
  <c r="H63" i="33"/>
  <c r="H67" i="33" s="1"/>
  <c r="L63" i="33"/>
  <c r="L67" i="33" s="1"/>
  <c r="L70" i="33" s="1"/>
  <c r="L82" i="33" s="1"/>
  <c r="D51" i="33"/>
  <c r="C51" i="33" s="1"/>
  <c r="D53" i="33"/>
  <c r="G63" i="33"/>
  <c r="G67" i="33" s="1"/>
  <c r="S59" i="32"/>
  <c r="U59" i="32" s="1"/>
  <c r="B59" i="33"/>
  <c r="C59" i="33" s="1"/>
  <c r="U55" i="32"/>
  <c r="U53" i="32"/>
  <c r="B49" i="33"/>
  <c r="B53" i="33"/>
  <c r="U49" i="32"/>
  <c r="B16" i="33"/>
  <c r="U22" i="32"/>
  <c r="U37" i="32"/>
  <c r="U16" i="32"/>
  <c r="U30" i="32"/>
  <c r="B25" i="33"/>
  <c r="B60" i="33"/>
  <c r="B34" i="33"/>
  <c r="B22" i="33"/>
  <c r="B21" i="33"/>
  <c r="U21" i="32"/>
  <c r="B15" i="33"/>
  <c r="U60" i="32"/>
  <c r="J70" i="32"/>
  <c r="J82" i="32" s="1"/>
  <c r="T63" i="32"/>
  <c r="T67" i="32" s="1"/>
  <c r="T70" i="32" s="1"/>
  <c r="T82" i="32" s="1"/>
  <c r="F43" i="25"/>
  <c r="H52" i="26"/>
  <c r="J52" i="26" s="1"/>
  <c r="O52" i="26" s="1"/>
  <c r="G82" i="26"/>
  <c r="I82" i="26" s="1"/>
  <c r="N82" i="26" s="1"/>
  <c r="F63" i="33"/>
  <c r="F67" i="33" s="1"/>
  <c r="D12" i="33"/>
  <c r="AY77" i="33"/>
  <c r="AU77" i="33"/>
  <c r="AQ77" i="33"/>
  <c r="AM77" i="33"/>
  <c r="AI77" i="33"/>
  <c r="AE77" i="33"/>
  <c r="AA77" i="33"/>
  <c r="W77" i="33"/>
  <c r="O77" i="33"/>
  <c r="D74" i="33"/>
  <c r="C74" i="33" s="1"/>
  <c r="BA77" i="33"/>
  <c r="AS77" i="33"/>
  <c r="AK77" i="33"/>
  <c r="Q77" i="33"/>
  <c r="AW77" i="33"/>
  <c r="AO77" i="33"/>
  <c r="AG77" i="33"/>
  <c r="AC77" i="33"/>
  <c r="Y77" i="33"/>
  <c r="M77" i="33"/>
  <c r="U77" i="33"/>
  <c r="AZ77" i="33"/>
  <c r="AV77" i="33"/>
  <c r="AR77" i="33"/>
  <c r="AN77" i="33"/>
  <c r="AJ77" i="33"/>
  <c r="AF77" i="33"/>
  <c r="AB77" i="33"/>
  <c r="X77" i="33"/>
  <c r="T77" i="33"/>
  <c r="P77" i="33"/>
  <c r="D66" i="33"/>
  <c r="D64" i="33"/>
  <c r="C64" i="33" s="1"/>
  <c r="I57" i="33"/>
  <c r="I63" i="33" s="1"/>
  <c r="I67" i="33" s="1"/>
  <c r="AP57" i="33"/>
  <c r="AP63" i="33" s="1"/>
  <c r="AP67" i="33" s="1"/>
  <c r="AL57" i="33"/>
  <c r="AL63" i="33" s="1"/>
  <c r="AL67" i="33" s="1"/>
  <c r="AH57" i="33"/>
  <c r="AH63" i="33" s="1"/>
  <c r="AH67" i="33" s="1"/>
  <c r="AD57" i="33"/>
  <c r="AD63" i="33" s="1"/>
  <c r="AD67" i="33" s="1"/>
  <c r="Z57" i="33"/>
  <c r="Z63" i="33" s="1"/>
  <c r="Z67" i="33" s="1"/>
  <c r="V57" i="33"/>
  <c r="V63" i="33" s="1"/>
  <c r="V67" i="33" s="1"/>
  <c r="R57" i="33"/>
  <c r="R63" i="33" s="1"/>
  <c r="R67" i="33" s="1"/>
  <c r="N57" i="33"/>
  <c r="N63" i="33" s="1"/>
  <c r="N67" i="33" s="1"/>
  <c r="D80" i="33"/>
  <c r="D78" i="33"/>
  <c r="C78" i="33" s="1"/>
  <c r="D79" i="33"/>
  <c r="C79" i="33" s="1"/>
  <c r="D81" i="33"/>
  <c r="D71" i="33"/>
  <c r="AF67" i="33"/>
  <c r="AX67" i="33"/>
  <c r="T67" i="33"/>
  <c r="E29" i="38"/>
  <c r="P67" i="33"/>
  <c r="G54" i="26"/>
  <c r="I54" i="26" s="1"/>
  <c r="N54" i="26" s="1"/>
  <c r="D62" i="33"/>
  <c r="K63" i="33"/>
  <c r="K67" i="33" s="1"/>
  <c r="C58" i="33"/>
  <c r="E63" i="33"/>
  <c r="E67" i="33" s="1"/>
  <c r="AS57" i="33"/>
  <c r="AS63" i="33" s="1"/>
  <c r="AS67" i="33" s="1"/>
  <c r="Y57" i="33"/>
  <c r="Y63" i="33" s="1"/>
  <c r="Y67" i="33" s="1"/>
  <c r="AV57" i="33"/>
  <c r="AV63" i="33" s="1"/>
  <c r="AV67" i="33" s="1"/>
  <c r="AR57" i="33"/>
  <c r="AR63" i="33" s="1"/>
  <c r="AR67" i="33" s="1"/>
  <c r="BA57" i="33"/>
  <c r="BA63" i="33" s="1"/>
  <c r="BA67" i="33" s="1"/>
  <c r="AO57" i="33"/>
  <c r="AO63" i="33" s="1"/>
  <c r="AO67" i="33" s="1"/>
  <c r="AK57" i="33"/>
  <c r="AK63" i="33" s="1"/>
  <c r="AK67" i="33" s="1"/>
  <c r="AG57" i="33"/>
  <c r="AG63" i="33" s="1"/>
  <c r="AG67" i="33" s="1"/>
  <c r="AC57" i="33"/>
  <c r="AC63" i="33" s="1"/>
  <c r="AC67" i="33" s="1"/>
  <c r="U57" i="33"/>
  <c r="U63" i="33" s="1"/>
  <c r="U67" i="33" s="1"/>
  <c r="Q57" i="33"/>
  <c r="Q63" i="33" s="1"/>
  <c r="Q67" i="33" s="1"/>
  <c r="M57" i="33"/>
  <c r="M63" i="33" s="1"/>
  <c r="M67" i="33" s="1"/>
  <c r="V70" i="32"/>
  <c r="V82" i="32" s="1"/>
  <c r="V97" i="32" s="1"/>
  <c r="B73" i="33"/>
  <c r="U72" i="32"/>
  <c r="B72" i="33"/>
  <c r="B69" i="33"/>
  <c r="U69" i="32"/>
  <c r="U61" i="32"/>
  <c r="B61" i="33"/>
  <c r="C61" i="33" s="1"/>
  <c r="U51" i="32"/>
  <c r="B66" i="33"/>
  <c r="F70" i="32"/>
  <c r="F82" i="32" s="1"/>
  <c r="W57" i="32"/>
  <c r="E70" i="32"/>
  <c r="E82" i="32" s="1"/>
  <c r="U58" i="32"/>
  <c r="C67" i="32"/>
  <c r="C70" i="32" s="1"/>
  <c r="C82" i="32" s="1"/>
  <c r="AB41" i="33"/>
  <c r="T41" i="33"/>
  <c r="AL41" i="33"/>
  <c r="AL42" i="33" s="1"/>
  <c r="AU41" i="33"/>
  <c r="AU42" i="33" s="1"/>
  <c r="D28" i="33"/>
  <c r="T42" i="33"/>
  <c r="F52" i="26"/>
  <c r="AF42" i="33"/>
  <c r="E52" i="26"/>
  <c r="E64" i="26"/>
  <c r="E57" i="26"/>
  <c r="F71" i="26"/>
  <c r="E71" i="26"/>
  <c r="G71" i="26"/>
  <c r="I71" i="26" s="1"/>
  <c r="N71" i="26" s="1"/>
  <c r="H42" i="33"/>
  <c r="E26" i="38"/>
  <c r="E28" i="38" s="1"/>
  <c r="E32" i="38" s="1"/>
  <c r="E34" i="38" s="1"/>
  <c r="E35" i="38" s="1"/>
  <c r="H54" i="26"/>
  <c r="J54" i="26" s="1"/>
  <c r="O54" i="26" s="1"/>
  <c r="AZ41" i="33"/>
  <c r="AZ42" i="33" s="1"/>
  <c r="AR41" i="33"/>
  <c r="AR42" i="33" s="1"/>
  <c r="AN41" i="33"/>
  <c r="AN42" i="33" s="1"/>
  <c r="BB41" i="33"/>
  <c r="BB42" i="33" s="1"/>
  <c r="AT41" i="33"/>
  <c r="AT42" i="33" s="1"/>
  <c r="AD41" i="33"/>
  <c r="AD42" i="33" s="1"/>
  <c r="V41" i="33"/>
  <c r="V42" i="33" s="1"/>
  <c r="N41" i="33"/>
  <c r="N42" i="33" s="1"/>
  <c r="AB42" i="33"/>
  <c r="E42" i="33"/>
  <c r="I41" i="33"/>
  <c r="I42" i="33" s="1"/>
  <c r="D16" i="33"/>
  <c r="AV41" i="33"/>
  <c r="AV42" i="33" s="1"/>
  <c r="AJ41" i="33"/>
  <c r="AJ42" i="33" s="1"/>
  <c r="AJ70" i="33" s="1"/>
  <c r="X41" i="33"/>
  <c r="X42" i="33" s="1"/>
  <c r="P41" i="33"/>
  <c r="P42" i="33" s="1"/>
  <c r="AP41" i="33"/>
  <c r="AP42" i="33" s="1"/>
  <c r="AH41" i="33"/>
  <c r="AH42" i="33" s="1"/>
  <c r="Z41" i="33"/>
  <c r="Z42" i="33" s="1"/>
  <c r="R41" i="33"/>
  <c r="R42" i="33" s="1"/>
  <c r="F54" i="26"/>
  <c r="G52" i="26"/>
  <c r="I52" i="26" s="1"/>
  <c r="N52" i="26" s="1"/>
  <c r="D10" i="33"/>
  <c r="D30" i="33"/>
  <c r="C30" i="33" s="1"/>
  <c r="O41" i="33"/>
  <c r="O42" i="33" s="1"/>
  <c r="G57" i="26"/>
  <c r="I57" i="26" s="1"/>
  <c r="N57" i="26" s="1"/>
  <c r="H57" i="26"/>
  <c r="J57" i="26" s="1"/>
  <c r="O57" i="26" s="1"/>
  <c r="E80" i="26"/>
  <c r="D34" i="33"/>
  <c r="D33" i="33"/>
  <c r="D32" i="33"/>
  <c r="J41" i="33"/>
  <c r="J42" i="33" s="1"/>
  <c r="J70" i="33" s="1"/>
  <c r="J82" i="33" s="1"/>
  <c r="J86" i="33" s="1"/>
  <c r="D29" i="33"/>
  <c r="C29" i="33" s="1"/>
  <c r="F41" i="33"/>
  <c r="D27" i="33"/>
  <c r="C27" i="33" s="1"/>
  <c r="D26" i="33"/>
  <c r="C26" i="33" s="1"/>
  <c r="D25" i="33"/>
  <c r="D24" i="33"/>
  <c r="D23" i="33"/>
  <c r="D22" i="33"/>
  <c r="D21" i="33"/>
  <c r="D20" i="33"/>
  <c r="D19" i="33"/>
  <c r="D18" i="33"/>
  <c r="C18" i="33" s="1"/>
  <c r="D17" i="33"/>
  <c r="D15" i="33"/>
  <c r="D14" i="33"/>
  <c r="D13" i="33"/>
  <c r="C13" i="33" s="1"/>
  <c r="D11" i="33"/>
  <c r="BA41" i="33"/>
  <c r="BA42" i="33" s="1"/>
  <c r="AW41" i="33"/>
  <c r="AW42" i="33" s="1"/>
  <c r="AS41" i="33"/>
  <c r="AS42" i="33" s="1"/>
  <c r="AO41" i="33"/>
  <c r="AO42" i="33" s="1"/>
  <c r="AK41" i="33"/>
  <c r="AK42" i="33" s="1"/>
  <c r="AG41" i="33"/>
  <c r="AG42" i="33" s="1"/>
  <c r="AC41" i="33"/>
  <c r="AC42" i="33" s="1"/>
  <c r="Y41" i="33"/>
  <c r="Y42" i="33" s="1"/>
  <c r="U41" i="33"/>
  <c r="U42" i="33" s="1"/>
  <c r="Q41" i="33"/>
  <c r="Q42" i="33" s="1"/>
  <c r="M41" i="33"/>
  <c r="M42" i="33" s="1"/>
  <c r="AY41" i="33"/>
  <c r="AY42" i="33" s="1"/>
  <c r="AQ41" i="33"/>
  <c r="AQ42" i="33" s="1"/>
  <c r="AM41" i="33"/>
  <c r="AM42" i="33" s="1"/>
  <c r="AI41" i="33"/>
  <c r="AI42" i="33" s="1"/>
  <c r="AA41" i="33"/>
  <c r="AA42" i="33" s="1"/>
  <c r="W41" i="33"/>
  <c r="W42" i="33" s="1"/>
  <c r="S41" i="33"/>
  <c r="S42" i="33" s="1"/>
  <c r="K42" i="33"/>
  <c r="D35" i="38"/>
  <c r="B28" i="33"/>
  <c r="U27" i="32"/>
  <c r="U14" i="32"/>
  <c r="U13" i="32"/>
  <c r="B10" i="33"/>
  <c r="B20" i="33"/>
  <c r="B19" i="33"/>
  <c r="U19" i="32"/>
  <c r="W6" i="32"/>
  <c r="W8" i="32" s="1"/>
  <c r="B6" i="33"/>
  <c r="U8" i="32"/>
  <c r="B10" i="39"/>
  <c r="D28" i="39"/>
  <c r="O26" i="39"/>
  <c r="N26" i="39"/>
  <c r="E27" i="39"/>
  <c r="E28" i="39"/>
  <c r="F10" i="39" s="1"/>
  <c r="K26" i="39"/>
  <c r="I43" i="25"/>
  <c r="K86" i="32"/>
  <c r="F46" i="32"/>
  <c r="I46" i="32"/>
  <c r="G86" i="32"/>
  <c r="J46" i="32"/>
  <c r="D46" i="32"/>
  <c r="C86" i="32"/>
  <c r="E45" i="32"/>
  <c r="C3" i="26"/>
  <c r="D3" i="33"/>
  <c r="D46" i="33" s="1"/>
  <c r="C3" i="38"/>
  <c r="H46" i="32"/>
  <c r="E46" i="32"/>
  <c r="H49" i="26" l="1"/>
  <c r="J49" i="26" s="1"/>
  <c r="O49" i="26" s="1"/>
  <c r="F69" i="26"/>
  <c r="E69" i="26"/>
  <c r="H69" i="26"/>
  <c r="J69" i="26" s="1"/>
  <c r="O69" i="26" s="1"/>
  <c r="U77" i="32"/>
  <c r="U57" i="32"/>
  <c r="U63" i="32" s="1"/>
  <c r="U67" i="32" s="1"/>
  <c r="U81" i="32"/>
  <c r="C54" i="33"/>
  <c r="W41" i="32"/>
  <c r="W42" i="32" s="1"/>
  <c r="G79" i="26"/>
  <c r="I79" i="26" s="1"/>
  <c r="N79" i="26" s="1"/>
  <c r="E66" i="26"/>
  <c r="G50" i="26"/>
  <c r="I50" i="26" s="1"/>
  <c r="N50" i="26" s="1"/>
  <c r="F63" i="26"/>
  <c r="G59" i="26"/>
  <c r="I59" i="26" s="1"/>
  <c r="N59" i="26" s="1"/>
  <c r="H63" i="26"/>
  <c r="J63" i="26" s="1"/>
  <c r="O63" i="26" s="1"/>
  <c r="E50" i="26"/>
  <c r="G77" i="26"/>
  <c r="I77" i="26" s="1"/>
  <c r="N77" i="26" s="1"/>
  <c r="E70" i="26"/>
  <c r="F66" i="26"/>
  <c r="F67" i="26"/>
  <c r="F70" i="26"/>
  <c r="E82" i="26"/>
  <c r="H65" i="26"/>
  <c r="J65" i="26" s="1"/>
  <c r="O65" i="26" s="1"/>
  <c r="H64" i="26"/>
  <c r="J64" i="26" s="1"/>
  <c r="O64" i="26" s="1"/>
  <c r="G49" i="26"/>
  <c r="I49" i="26" s="1"/>
  <c r="N49" i="26" s="1"/>
  <c r="F49" i="26"/>
  <c r="F80" i="26"/>
  <c r="E77" i="26"/>
  <c r="H78" i="26"/>
  <c r="J78" i="26" s="1"/>
  <c r="O78" i="26" s="1"/>
  <c r="F78" i="26"/>
  <c r="H70" i="26"/>
  <c r="J70" i="26" s="1"/>
  <c r="O70" i="26" s="1"/>
  <c r="F79" i="26"/>
  <c r="E79" i="26"/>
  <c r="G66" i="26"/>
  <c r="I66" i="26" s="1"/>
  <c r="N66" i="26" s="1"/>
  <c r="E67" i="26"/>
  <c r="H67" i="26"/>
  <c r="J67" i="26" s="1"/>
  <c r="O67" i="26" s="1"/>
  <c r="G78" i="26"/>
  <c r="I78" i="26" s="1"/>
  <c r="N78" i="26" s="1"/>
  <c r="F64" i="26"/>
  <c r="H77" i="26"/>
  <c r="J77" i="26" s="1"/>
  <c r="O77" i="26" s="1"/>
  <c r="F65" i="26"/>
  <c r="C7" i="33"/>
  <c r="H73" i="26"/>
  <c r="J73" i="26" s="1"/>
  <c r="O73" i="26" s="1"/>
  <c r="E63" i="26"/>
  <c r="G56" i="26"/>
  <c r="I56" i="26" s="1"/>
  <c r="N56" i="26" s="1"/>
  <c r="F75" i="26"/>
  <c r="H75" i="26"/>
  <c r="J75" i="26" s="1"/>
  <c r="O75" i="26" s="1"/>
  <c r="G75" i="26"/>
  <c r="I75" i="26" s="1"/>
  <c r="N75" i="26" s="1"/>
  <c r="E60" i="26"/>
  <c r="H60" i="26"/>
  <c r="J60" i="26" s="1"/>
  <c r="O60" i="26" s="1"/>
  <c r="H55" i="26"/>
  <c r="J55" i="26" s="1"/>
  <c r="O55" i="26" s="1"/>
  <c r="E55" i="26"/>
  <c r="E73" i="26"/>
  <c r="F73" i="26"/>
  <c r="F61" i="26"/>
  <c r="E61" i="26"/>
  <c r="H61" i="26"/>
  <c r="J61" i="26" s="1"/>
  <c r="O61" i="26" s="1"/>
  <c r="G60" i="26"/>
  <c r="I60" i="26" s="1"/>
  <c r="N60" i="26" s="1"/>
  <c r="H58" i="26"/>
  <c r="J58" i="26" s="1"/>
  <c r="O58" i="26" s="1"/>
  <c r="F62" i="26"/>
  <c r="E58" i="26"/>
  <c r="H62" i="26"/>
  <c r="J62" i="26" s="1"/>
  <c r="O62" i="26" s="1"/>
  <c r="F50" i="26"/>
  <c r="F56" i="26"/>
  <c r="F58" i="26"/>
  <c r="E56" i="26"/>
  <c r="G51" i="26"/>
  <c r="I51" i="26" s="1"/>
  <c r="N51" i="26" s="1"/>
  <c r="G62" i="26"/>
  <c r="I62" i="26" s="1"/>
  <c r="N62" i="26" s="1"/>
  <c r="C12" i="33"/>
  <c r="U70" i="32"/>
  <c r="B81" i="33"/>
  <c r="W60" i="32"/>
  <c r="C11" i="33"/>
  <c r="C14" i="33"/>
  <c r="C23" i="33"/>
  <c r="C38" i="33"/>
  <c r="V88" i="32"/>
  <c r="D15" i="26"/>
  <c r="F15" i="26" s="1"/>
  <c r="L86" i="33"/>
  <c r="C524" i="39"/>
  <c r="E540" i="39"/>
  <c r="F540" i="39" s="1"/>
  <c r="G540" i="39" s="1"/>
  <c r="D525" i="39"/>
  <c r="E525" i="39" s="1"/>
  <c r="F525" i="39" s="1"/>
  <c r="G525" i="39" s="1"/>
  <c r="C62" i="33"/>
  <c r="C71" i="33"/>
  <c r="E65" i="26"/>
  <c r="F72" i="26"/>
  <c r="F55" i="26"/>
  <c r="C24" i="33"/>
  <c r="C33" i="33"/>
  <c r="H80" i="26"/>
  <c r="J80" i="26" s="1"/>
  <c r="O80" i="26" s="1"/>
  <c r="G53" i="26"/>
  <c r="I53" i="26" s="1"/>
  <c r="N53" i="26" s="1"/>
  <c r="E68" i="26"/>
  <c r="E81" i="26"/>
  <c r="E51" i="26"/>
  <c r="F51" i="26"/>
  <c r="C69" i="33"/>
  <c r="H82" i="26"/>
  <c r="J82" i="26" s="1"/>
  <c r="O82" i="26" s="1"/>
  <c r="F74" i="26"/>
  <c r="E72" i="26"/>
  <c r="B57" i="33"/>
  <c r="AE70" i="33"/>
  <c r="AE82" i="33" s="1"/>
  <c r="AE86" i="33" s="1"/>
  <c r="H48" i="26"/>
  <c r="J48" i="26" s="1"/>
  <c r="O48" i="26" s="1"/>
  <c r="D83" i="26"/>
  <c r="I84" i="26" s="1"/>
  <c r="C32" i="33"/>
  <c r="E53" i="26"/>
  <c r="H68" i="26"/>
  <c r="J68" i="26" s="1"/>
  <c r="O68" i="26" s="1"/>
  <c r="C25" i="33"/>
  <c r="C34" i="33"/>
  <c r="H53" i="26"/>
  <c r="J53" i="26" s="1"/>
  <c r="O53" i="26" s="1"/>
  <c r="H59" i="26"/>
  <c r="J59" i="26" s="1"/>
  <c r="O59" i="26" s="1"/>
  <c r="Z70" i="33"/>
  <c r="Z82" i="33" s="1"/>
  <c r="Z86" i="33" s="1"/>
  <c r="G68" i="26"/>
  <c r="I68" i="26" s="1"/>
  <c r="N68" i="26" s="1"/>
  <c r="F59" i="26"/>
  <c r="G74" i="26"/>
  <c r="I74" i="26" s="1"/>
  <c r="N74" i="26" s="1"/>
  <c r="F48" i="26"/>
  <c r="G48" i="26"/>
  <c r="I48" i="26" s="1"/>
  <c r="N48" i="26" s="1"/>
  <c r="F76" i="26"/>
  <c r="W81" i="32"/>
  <c r="H72" i="26"/>
  <c r="J72" i="26" s="1"/>
  <c r="O72" i="26" s="1"/>
  <c r="C60" i="33"/>
  <c r="C35" i="33"/>
  <c r="C39" i="33"/>
  <c r="G81" i="26"/>
  <c r="I81" i="26" s="1"/>
  <c r="N81" i="26" s="1"/>
  <c r="F81" i="26"/>
  <c r="E74" i="26"/>
  <c r="E76" i="26"/>
  <c r="X70" i="33"/>
  <c r="X82" i="33" s="1"/>
  <c r="X86" i="33" s="1"/>
  <c r="G76" i="26"/>
  <c r="I76" i="26" s="1"/>
  <c r="N76" i="26" s="1"/>
  <c r="C72" i="33"/>
  <c r="C49" i="33"/>
  <c r="C73" i="33"/>
  <c r="G70" i="33"/>
  <c r="G82" i="33" s="1"/>
  <c r="G86" i="33" s="1"/>
  <c r="AR70" i="33"/>
  <c r="AR82" i="33" s="1"/>
  <c r="AR86" i="33" s="1"/>
  <c r="V70" i="33"/>
  <c r="V82" i="33" s="1"/>
  <c r="V86" i="33" s="1"/>
  <c r="AZ70" i="33"/>
  <c r="AZ82" i="33" s="1"/>
  <c r="AZ86" i="33" s="1"/>
  <c r="H70" i="33"/>
  <c r="H82" i="33" s="1"/>
  <c r="AN70" i="33"/>
  <c r="AN82" i="33" s="1"/>
  <c r="AN86" i="33" s="1"/>
  <c r="AY70" i="33"/>
  <c r="AY82" i="33" s="1"/>
  <c r="AY86" i="33" s="1"/>
  <c r="R70" i="33"/>
  <c r="R82" i="33" s="1"/>
  <c r="R86" i="33" s="1"/>
  <c r="AM70" i="33"/>
  <c r="AM82" i="33" s="1"/>
  <c r="AM86" i="33" s="1"/>
  <c r="N70" i="33"/>
  <c r="N82" i="33" s="1"/>
  <c r="AD70" i="33"/>
  <c r="AD82" i="33" s="1"/>
  <c r="I70" i="33"/>
  <c r="I82" i="33" s="1"/>
  <c r="C80" i="33"/>
  <c r="W77" i="32"/>
  <c r="D550" i="39"/>
  <c r="C549" i="39"/>
  <c r="E549" i="39"/>
  <c r="F549" i="39" s="1"/>
  <c r="G549" i="39" s="1"/>
  <c r="C17" i="33"/>
  <c r="AB70" i="33"/>
  <c r="AB82" i="33" s="1"/>
  <c r="C525" i="39"/>
  <c r="C10" i="39"/>
  <c r="AI70" i="33"/>
  <c r="AI82" i="33" s="1"/>
  <c r="AI86" i="33" s="1"/>
  <c r="AP70" i="33"/>
  <c r="AP82" i="33" s="1"/>
  <c r="AP86" i="33" s="1"/>
  <c r="D545" i="39"/>
  <c r="C544" i="39"/>
  <c r="E544" i="39"/>
  <c r="F544" i="39" s="1"/>
  <c r="G544" i="39" s="1"/>
  <c r="E529" i="39"/>
  <c r="F529" i="39" s="1"/>
  <c r="G529" i="39" s="1"/>
  <c r="C529" i="39"/>
  <c r="D530" i="39"/>
  <c r="J43" i="25"/>
  <c r="S70" i="33"/>
  <c r="S82" i="33" s="1"/>
  <c r="S86" i="33" s="1"/>
  <c r="AW70" i="33"/>
  <c r="AW82" i="33" s="1"/>
  <c r="AW86" i="33" s="1"/>
  <c r="H541" i="39"/>
  <c r="X59" i="32"/>
  <c r="X63" i="32" s="1"/>
  <c r="X67" i="32" s="1"/>
  <c r="S63" i="32"/>
  <c r="S67" i="32" s="1"/>
  <c r="S70" i="32" s="1"/>
  <c r="S82" i="32" s="1"/>
  <c r="C53" i="33"/>
  <c r="C16" i="33"/>
  <c r="B63" i="33"/>
  <c r="B67" i="33" s="1"/>
  <c r="C22" i="33"/>
  <c r="C21" i="33"/>
  <c r="C15" i="33"/>
  <c r="X70" i="32"/>
  <c r="X82" i="32" s="1"/>
  <c r="C10" i="33"/>
  <c r="C66" i="33"/>
  <c r="C28" i="33"/>
  <c r="AJ82" i="33"/>
  <c r="D77" i="33"/>
  <c r="AF70" i="33"/>
  <c r="AF82" i="33" s="1"/>
  <c r="O70" i="33"/>
  <c r="O82" i="33" s="1"/>
  <c r="O86" i="33" s="1"/>
  <c r="AX70" i="33"/>
  <c r="AX82" i="33" s="1"/>
  <c r="AX86" i="33" s="1"/>
  <c r="AL70" i="33"/>
  <c r="AL82" i="33" s="1"/>
  <c r="AL86" i="33" s="1"/>
  <c r="W70" i="33"/>
  <c r="W82" i="33" s="1"/>
  <c r="W86" i="33" s="1"/>
  <c r="AK70" i="33"/>
  <c r="AK82" i="33" s="1"/>
  <c r="AH70" i="33"/>
  <c r="AH82" i="33" s="1"/>
  <c r="AH86" i="33" s="1"/>
  <c r="T70" i="33"/>
  <c r="T82" i="33" s="1"/>
  <c r="C81" i="33"/>
  <c r="K70" i="33"/>
  <c r="K82" i="33" s="1"/>
  <c r="AQ70" i="33"/>
  <c r="AQ82" i="33" s="1"/>
  <c r="AQ86" i="33" s="1"/>
  <c r="AA70" i="33"/>
  <c r="AA82" i="33" s="1"/>
  <c r="AA86" i="33" s="1"/>
  <c r="P70" i="33"/>
  <c r="P82" i="33" s="1"/>
  <c r="AU70" i="33"/>
  <c r="AU82" i="33" s="1"/>
  <c r="AU86" i="33" s="1"/>
  <c r="AT70" i="33"/>
  <c r="AT82" i="33" s="1"/>
  <c r="AT86" i="33" s="1"/>
  <c r="Q70" i="33"/>
  <c r="Q82" i="33" s="1"/>
  <c r="Q86" i="33" s="1"/>
  <c r="AG70" i="33"/>
  <c r="AG82" i="33" s="1"/>
  <c r="AG86" i="33" s="1"/>
  <c r="BA70" i="33"/>
  <c r="BA82" i="33" s="1"/>
  <c r="BA86" i="33" s="1"/>
  <c r="E70" i="33"/>
  <c r="E82" i="33" s="1"/>
  <c r="BB70" i="33"/>
  <c r="BB82" i="33" s="1"/>
  <c r="BB86" i="33" s="1"/>
  <c r="U70" i="33"/>
  <c r="U82" i="33" s="1"/>
  <c r="AV70" i="33"/>
  <c r="AV82" i="33" s="1"/>
  <c r="AV86" i="33" s="1"/>
  <c r="D57" i="33"/>
  <c r="Y70" i="33"/>
  <c r="Y82" i="33" s="1"/>
  <c r="Y86" i="33" s="1"/>
  <c r="AO70" i="33"/>
  <c r="AO82" i="33" s="1"/>
  <c r="AO86" i="33" s="1"/>
  <c r="D63" i="33"/>
  <c r="M70" i="33"/>
  <c r="M82" i="33" s="1"/>
  <c r="M86" i="33" s="1"/>
  <c r="AC70" i="33"/>
  <c r="AC82" i="33" s="1"/>
  <c r="AS70" i="33"/>
  <c r="AS82" i="33" s="1"/>
  <c r="AS86" i="33" s="1"/>
  <c r="D67" i="33"/>
  <c r="V90" i="32"/>
  <c r="R9" i="33" s="1"/>
  <c r="B77" i="33"/>
  <c r="W63" i="32"/>
  <c r="W67" i="32" s="1"/>
  <c r="G15" i="26"/>
  <c r="I15" i="26" s="1"/>
  <c r="D27" i="26"/>
  <c r="F27" i="26" s="1"/>
  <c r="C19" i="33"/>
  <c r="C20" i="33"/>
  <c r="H15" i="26"/>
  <c r="J15" i="26" s="1"/>
  <c r="D38" i="26"/>
  <c r="F38" i="26" s="1"/>
  <c r="D13" i="26"/>
  <c r="F13" i="26" s="1"/>
  <c r="F42" i="33"/>
  <c r="F70" i="33" s="1"/>
  <c r="D41" i="33"/>
  <c r="B42" i="33"/>
  <c r="B8" i="33"/>
  <c r="C6" i="33"/>
  <c r="C8" i="33" s="1"/>
  <c r="W89" i="32"/>
  <c r="N11" i="39"/>
  <c r="O11" i="39"/>
  <c r="E10" i="39"/>
  <c r="D10" i="26" l="1"/>
  <c r="F10" i="26" s="1"/>
  <c r="D24" i="26"/>
  <c r="F24" i="26" s="1"/>
  <c r="U86" i="33"/>
  <c r="D8" i="26"/>
  <c r="G8" i="26" s="1"/>
  <c r="I8" i="26" s="1"/>
  <c r="E86" i="33"/>
  <c r="D14" i="26"/>
  <c r="F14" i="26" s="1"/>
  <c r="K86" i="33"/>
  <c r="D23" i="26"/>
  <c r="F23" i="26" s="1"/>
  <c r="T86" i="33"/>
  <c r="D40" i="26"/>
  <c r="F40" i="26" s="1"/>
  <c r="AK86" i="33"/>
  <c r="D33" i="26"/>
  <c r="AD86" i="33"/>
  <c r="D11" i="26"/>
  <c r="F11" i="26" s="1"/>
  <c r="H86" i="33"/>
  <c r="D32" i="26"/>
  <c r="F32" i="26" s="1"/>
  <c r="AC86" i="33"/>
  <c r="D19" i="26"/>
  <c r="F19" i="26" s="1"/>
  <c r="P86" i="33"/>
  <c r="D35" i="26"/>
  <c r="AF86" i="33"/>
  <c r="D39" i="26"/>
  <c r="F39" i="26" s="1"/>
  <c r="AJ86" i="33"/>
  <c r="D31" i="26"/>
  <c r="F31" i="26" s="1"/>
  <c r="AB86" i="33"/>
  <c r="D12" i="26"/>
  <c r="F12" i="26" s="1"/>
  <c r="I86" i="33"/>
  <c r="D17" i="26"/>
  <c r="F17" i="26" s="1"/>
  <c r="N86" i="33"/>
  <c r="J84" i="26"/>
  <c r="C526" i="39"/>
  <c r="B526" i="39" s="1"/>
  <c r="J83" i="26"/>
  <c r="C57" i="33"/>
  <c r="F83" i="26"/>
  <c r="D29" i="26"/>
  <c r="F29" i="26" s="1"/>
  <c r="O83" i="26"/>
  <c r="N83" i="26"/>
  <c r="I83" i="26"/>
  <c r="D25" i="26"/>
  <c r="F25" i="26" s="1"/>
  <c r="H11" i="26"/>
  <c r="J11" i="26" s="1"/>
  <c r="R11" i="26" s="1"/>
  <c r="G17" i="26"/>
  <c r="I17" i="26" s="1"/>
  <c r="Q17" i="26" s="1"/>
  <c r="H17" i="26"/>
  <c r="J17" i="26" s="1"/>
  <c r="O17" i="26" s="1"/>
  <c r="D22" i="26"/>
  <c r="F22" i="26" s="1"/>
  <c r="D21" i="26"/>
  <c r="F21" i="26" s="1"/>
  <c r="D42" i="26"/>
  <c r="F42" i="26" s="1"/>
  <c r="D34" i="26"/>
  <c r="H34" i="26" s="1"/>
  <c r="J34" i="26" s="1"/>
  <c r="R15" i="26"/>
  <c r="S15" i="26"/>
  <c r="O15" i="26"/>
  <c r="H33" i="26"/>
  <c r="J33" i="26" s="1"/>
  <c r="F33" i="26"/>
  <c r="C545" i="39"/>
  <c r="E545" i="39"/>
  <c r="F545" i="39" s="1"/>
  <c r="G545" i="39" s="1"/>
  <c r="C546" i="39"/>
  <c r="B546" i="39" s="1"/>
  <c r="H546" i="39" s="1"/>
  <c r="P15" i="26"/>
  <c r="Q15" i="26"/>
  <c r="N15" i="26"/>
  <c r="C530" i="39"/>
  <c r="E530" i="39"/>
  <c r="F530" i="39" s="1"/>
  <c r="G530" i="39" s="1"/>
  <c r="C531" i="39"/>
  <c r="B531" i="39" s="1"/>
  <c r="C550" i="39"/>
  <c r="E550" i="39"/>
  <c r="F550" i="39" s="1"/>
  <c r="G550" i="39" s="1"/>
  <c r="C63" i="33"/>
  <c r="C77" i="33"/>
  <c r="H35" i="26"/>
  <c r="J35" i="26" s="1"/>
  <c r="D30" i="26"/>
  <c r="F30" i="26" s="1"/>
  <c r="D26" i="26"/>
  <c r="F26" i="26" s="1"/>
  <c r="D18" i="26"/>
  <c r="G18" i="26" s="1"/>
  <c r="I18" i="26" s="1"/>
  <c r="H23" i="26"/>
  <c r="J23" i="26" s="1"/>
  <c r="G23" i="26"/>
  <c r="I23" i="26" s="1"/>
  <c r="C67" i="33"/>
  <c r="D37" i="26"/>
  <c r="D41" i="26"/>
  <c r="F41" i="26" s="1"/>
  <c r="D16" i="26"/>
  <c r="F16" i="26" s="1"/>
  <c r="E9" i="33"/>
  <c r="Z9" i="33"/>
  <c r="AW9" i="33"/>
  <c r="Y9" i="33"/>
  <c r="D36" i="26"/>
  <c r="AF9" i="33"/>
  <c r="AY9" i="33"/>
  <c r="AT9" i="33"/>
  <c r="AA9" i="33"/>
  <c r="L9" i="33"/>
  <c r="D20" i="26"/>
  <c r="F20" i="26" s="1"/>
  <c r="D28" i="26"/>
  <c r="AN9" i="33"/>
  <c r="AJ9" i="33"/>
  <c r="BA9" i="33"/>
  <c r="AI9" i="33"/>
  <c r="AQ9" i="33"/>
  <c r="V9" i="33"/>
  <c r="G9" i="33"/>
  <c r="AM9" i="33"/>
  <c r="Q9" i="33"/>
  <c r="BB9" i="33"/>
  <c r="H9" i="33"/>
  <c r="O9" i="33"/>
  <c r="W9" i="33"/>
  <c r="AL9" i="33"/>
  <c r="AR9" i="33"/>
  <c r="AV9" i="33"/>
  <c r="X9" i="33"/>
  <c r="F9" i="33"/>
  <c r="M9" i="33"/>
  <c r="AG9" i="33"/>
  <c r="AK9" i="33"/>
  <c r="AX9" i="33"/>
  <c r="AO9" i="33"/>
  <c r="K9" i="33"/>
  <c r="P9" i="33"/>
  <c r="N9" i="33"/>
  <c r="AZ9" i="33"/>
  <c r="I9" i="33"/>
  <c r="S9" i="33"/>
  <c r="AU9" i="33"/>
  <c r="AD9" i="33"/>
  <c r="AS9" i="33"/>
  <c r="AB9" i="33"/>
  <c r="AH9" i="33"/>
  <c r="J9" i="33"/>
  <c r="T9" i="33"/>
  <c r="AC9" i="33"/>
  <c r="AP9" i="33"/>
  <c r="AE9" i="33"/>
  <c r="U9" i="33"/>
  <c r="W70" i="32"/>
  <c r="W82" i="32" s="1"/>
  <c r="U82" i="32"/>
  <c r="H39" i="26"/>
  <c r="J39" i="26" s="1"/>
  <c r="G33" i="26"/>
  <c r="I33" i="26" s="1"/>
  <c r="G39" i="26"/>
  <c r="I39" i="26" s="1"/>
  <c r="H27" i="26"/>
  <c r="J27" i="26" s="1"/>
  <c r="G27" i="26"/>
  <c r="I27" i="26" s="1"/>
  <c r="H31" i="26"/>
  <c r="J31" i="26" s="1"/>
  <c r="G31" i="26"/>
  <c r="I31" i="26" s="1"/>
  <c r="H29" i="26"/>
  <c r="J29" i="26" s="1"/>
  <c r="G29" i="26"/>
  <c r="I29" i="26" s="1"/>
  <c r="G19" i="26"/>
  <c r="I19" i="26" s="1"/>
  <c r="H19" i="26"/>
  <c r="J19" i="26" s="1"/>
  <c r="G12" i="26"/>
  <c r="I12" i="26" s="1"/>
  <c r="F82" i="33"/>
  <c r="F86" i="33" s="1"/>
  <c r="D70" i="33"/>
  <c r="H38" i="26"/>
  <c r="J38" i="26" s="1"/>
  <c r="G38" i="26"/>
  <c r="I38" i="26" s="1"/>
  <c r="G13" i="26"/>
  <c r="I13" i="26" s="1"/>
  <c r="H13" i="26"/>
  <c r="J13" i="26" s="1"/>
  <c r="G40" i="26"/>
  <c r="I40" i="26" s="1"/>
  <c r="H40" i="26"/>
  <c r="J40" i="26" s="1"/>
  <c r="G24" i="26"/>
  <c r="I24" i="26" s="1"/>
  <c r="H24" i="26"/>
  <c r="J24" i="26" s="1"/>
  <c r="G32" i="26"/>
  <c r="I32" i="26" s="1"/>
  <c r="H32" i="26"/>
  <c r="J32" i="26" s="1"/>
  <c r="D42" i="33"/>
  <c r="C41" i="33"/>
  <c r="C42" i="33" s="1"/>
  <c r="H14" i="26"/>
  <c r="J14" i="26" s="1"/>
  <c r="G14" i="26"/>
  <c r="I14" i="26" s="1"/>
  <c r="B70" i="33"/>
  <c r="B82" i="33" s="1"/>
  <c r="B86" i="33" s="1"/>
  <c r="H12" i="26" l="1"/>
  <c r="J12" i="26" s="1"/>
  <c r="G11" i="26"/>
  <c r="I11" i="26" s="1"/>
  <c r="P11" i="26" s="1"/>
  <c r="P17" i="26"/>
  <c r="G10" i="26"/>
  <c r="I10" i="26" s="1"/>
  <c r="H10" i="26"/>
  <c r="J10" i="26" s="1"/>
  <c r="O10" i="26" s="1"/>
  <c r="H8" i="26"/>
  <c r="J8" i="26" s="1"/>
  <c r="F8" i="26"/>
  <c r="F35" i="26"/>
  <c r="G35" i="26"/>
  <c r="I35" i="26" s="1"/>
  <c r="W88" i="32"/>
  <c r="W90" i="32" s="1"/>
  <c r="H21" i="26"/>
  <c r="J21" i="26" s="1"/>
  <c r="R21" i="26" s="1"/>
  <c r="H25" i="26"/>
  <c r="J25" i="26" s="1"/>
  <c r="R25" i="26" s="1"/>
  <c r="R17" i="26"/>
  <c r="G21" i="26"/>
  <c r="I21" i="26" s="1"/>
  <c r="P21" i="26" s="1"/>
  <c r="S17" i="26"/>
  <c r="H22" i="26"/>
  <c r="J22" i="26" s="1"/>
  <c r="R22" i="26" s="1"/>
  <c r="N17" i="26"/>
  <c r="G25" i="26"/>
  <c r="I25" i="26" s="1"/>
  <c r="Q25" i="26" s="1"/>
  <c r="G34" i="26"/>
  <c r="I34" i="26" s="1"/>
  <c r="N34" i="26" s="1"/>
  <c r="O11" i="26"/>
  <c r="H42" i="26"/>
  <c r="J42" i="26" s="1"/>
  <c r="O42" i="26" s="1"/>
  <c r="S11" i="26"/>
  <c r="G42" i="26"/>
  <c r="I42" i="26" s="1"/>
  <c r="P42" i="26" s="1"/>
  <c r="N11" i="26"/>
  <c r="G22" i="26"/>
  <c r="I22" i="26" s="1"/>
  <c r="Q22" i="26" s="1"/>
  <c r="F34" i="26"/>
  <c r="H30" i="26"/>
  <c r="J30" i="26" s="1"/>
  <c r="R30" i="26" s="1"/>
  <c r="G30" i="26"/>
  <c r="I30" i="26" s="1"/>
  <c r="Q30" i="26" s="1"/>
  <c r="H41" i="26"/>
  <c r="J41" i="26" s="1"/>
  <c r="O41" i="26" s="1"/>
  <c r="N14" i="26"/>
  <c r="P14" i="26"/>
  <c r="Q14" i="26"/>
  <c r="R40" i="26"/>
  <c r="O40" i="26"/>
  <c r="S40" i="26"/>
  <c r="N38" i="26"/>
  <c r="P38" i="26"/>
  <c r="Q38" i="26"/>
  <c r="O21" i="26"/>
  <c r="N18" i="26"/>
  <c r="P18" i="26"/>
  <c r="Q18" i="26"/>
  <c r="O29" i="26"/>
  <c r="R29" i="26"/>
  <c r="S29" i="26"/>
  <c r="R27" i="26"/>
  <c r="S27" i="26"/>
  <c r="O27" i="26"/>
  <c r="P33" i="26"/>
  <c r="Q33" i="26"/>
  <c r="N33" i="26"/>
  <c r="G36" i="26"/>
  <c r="I36" i="26" s="1"/>
  <c r="F36" i="26"/>
  <c r="P23" i="26"/>
  <c r="Q23" i="26"/>
  <c r="N23" i="26"/>
  <c r="R32" i="26"/>
  <c r="O32" i="26"/>
  <c r="S32" i="26"/>
  <c r="R14" i="26"/>
  <c r="O14" i="26"/>
  <c r="S14" i="26"/>
  <c r="N32" i="26"/>
  <c r="P32" i="26"/>
  <c r="Q32" i="26"/>
  <c r="N40" i="26"/>
  <c r="P40" i="26"/>
  <c r="Q40" i="26"/>
  <c r="R38" i="26"/>
  <c r="O38" i="26"/>
  <c r="S38" i="26"/>
  <c r="R19" i="26"/>
  <c r="S19" i="26"/>
  <c r="O19" i="26"/>
  <c r="P31" i="26"/>
  <c r="Q31" i="26"/>
  <c r="N31" i="26"/>
  <c r="N10" i="26"/>
  <c r="P10" i="26"/>
  <c r="Q10" i="26"/>
  <c r="R23" i="26"/>
  <c r="S23" i="26"/>
  <c r="O23" i="26"/>
  <c r="R35" i="26"/>
  <c r="S35" i="26"/>
  <c r="O35" i="26"/>
  <c r="O33" i="26"/>
  <c r="R33" i="26"/>
  <c r="S33" i="26"/>
  <c r="R24" i="26"/>
  <c r="O24" i="26"/>
  <c r="S24" i="26"/>
  <c r="O13" i="26"/>
  <c r="R13" i="26"/>
  <c r="S13" i="26"/>
  <c r="R12" i="26"/>
  <c r="O12" i="26"/>
  <c r="S12" i="26"/>
  <c r="P19" i="26"/>
  <c r="Q19" i="26"/>
  <c r="N19" i="26"/>
  <c r="R31" i="26"/>
  <c r="S31" i="26"/>
  <c r="O31" i="26"/>
  <c r="P25" i="26"/>
  <c r="R39" i="26"/>
  <c r="S39" i="26"/>
  <c r="O39" i="26"/>
  <c r="G28" i="26"/>
  <c r="I28" i="26" s="1"/>
  <c r="F28" i="26"/>
  <c r="G37" i="26"/>
  <c r="I37" i="26" s="1"/>
  <c r="F37" i="26"/>
  <c r="H18" i="26"/>
  <c r="J18" i="26" s="1"/>
  <c r="F18" i="26"/>
  <c r="R34" i="26"/>
  <c r="O34" i="26"/>
  <c r="S34" i="26"/>
  <c r="N24" i="26"/>
  <c r="P24" i="26"/>
  <c r="Q24" i="26"/>
  <c r="P13" i="26"/>
  <c r="Q13" i="26"/>
  <c r="N13" i="26"/>
  <c r="N12" i="26"/>
  <c r="P12" i="26"/>
  <c r="Q12" i="26"/>
  <c r="P29" i="26"/>
  <c r="Q29" i="26"/>
  <c r="N29" i="26"/>
  <c r="P27" i="26"/>
  <c r="Q27" i="26"/>
  <c r="N27" i="26"/>
  <c r="P39" i="26"/>
  <c r="Q39" i="26"/>
  <c r="N39" i="26"/>
  <c r="R10" i="26"/>
  <c r="H531" i="39"/>
  <c r="H536" i="39"/>
  <c r="N8" i="26"/>
  <c r="G26" i="26"/>
  <c r="I26" i="26" s="1"/>
  <c r="H26" i="26"/>
  <c r="J26" i="26" s="1"/>
  <c r="G20" i="26"/>
  <c r="I20" i="26" s="1"/>
  <c r="G41" i="26"/>
  <c r="I41" i="26" s="1"/>
  <c r="H16" i="26"/>
  <c r="J16" i="26" s="1"/>
  <c r="G16" i="26"/>
  <c r="I16" i="26" s="1"/>
  <c r="H37" i="26"/>
  <c r="J37" i="26" s="1"/>
  <c r="H36" i="26"/>
  <c r="J36" i="26" s="1"/>
  <c r="H28" i="26"/>
  <c r="J28" i="26" s="1"/>
  <c r="O8" i="26"/>
  <c r="H20" i="26"/>
  <c r="J20" i="26" s="1"/>
  <c r="E90" i="33"/>
  <c r="D9" i="26"/>
  <c r="F9" i="26" s="1"/>
  <c r="D82" i="33"/>
  <c r="C82" i="33" s="1"/>
  <c r="C70" i="33"/>
  <c r="Q11" i="26" l="1"/>
  <c r="S10" i="26"/>
  <c r="P35" i="26"/>
  <c r="N35" i="26"/>
  <c r="Q35" i="26"/>
  <c r="O22" i="26"/>
  <c r="S21" i="26"/>
  <c r="O25" i="26"/>
  <c r="S25" i="26"/>
  <c r="S22" i="26"/>
  <c r="N21" i="26"/>
  <c r="S42" i="26"/>
  <c r="Q21" i="26"/>
  <c r="N30" i="26"/>
  <c r="Q34" i="26"/>
  <c r="P34" i="26"/>
  <c r="N25" i="26"/>
  <c r="N42" i="26"/>
  <c r="R42" i="26"/>
  <c r="P30" i="26"/>
  <c r="P22" i="26"/>
  <c r="S41" i="26"/>
  <c r="N22" i="26"/>
  <c r="Q42" i="26"/>
  <c r="R41" i="26"/>
  <c r="S30" i="26"/>
  <c r="O30" i="26"/>
  <c r="R20" i="26"/>
  <c r="O20" i="26"/>
  <c r="S20" i="26"/>
  <c r="N36" i="26"/>
  <c r="P36" i="26"/>
  <c r="Q36" i="26"/>
  <c r="N20" i="26"/>
  <c r="P20" i="26"/>
  <c r="Q20" i="26"/>
  <c r="R26" i="26"/>
  <c r="O26" i="26"/>
  <c r="S26" i="26"/>
  <c r="P37" i="26"/>
  <c r="Q37" i="26"/>
  <c r="N37" i="26"/>
  <c r="O37" i="26"/>
  <c r="R37" i="26"/>
  <c r="S37" i="26"/>
  <c r="N16" i="26"/>
  <c r="P16" i="26"/>
  <c r="Q16" i="26"/>
  <c r="R28" i="26"/>
  <c r="O28" i="26"/>
  <c r="S28" i="26"/>
  <c r="R16" i="26"/>
  <c r="S16" i="26"/>
  <c r="O16" i="26"/>
  <c r="N26" i="26"/>
  <c r="P26" i="26"/>
  <c r="Q26" i="26"/>
  <c r="R36" i="26"/>
  <c r="S36" i="26"/>
  <c r="O36" i="26"/>
  <c r="P41" i="26"/>
  <c r="Q41" i="26"/>
  <c r="N41" i="26"/>
  <c r="R18" i="26"/>
  <c r="O18" i="26"/>
  <c r="S18" i="26"/>
  <c r="N28" i="26"/>
  <c r="P28" i="26"/>
  <c r="Q28" i="26"/>
  <c r="F43" i="26"/>
  <c r="H9" i="26"/>
  <c r="G9" i="26"/>
  <c r="D43" i="26"/>
  <c r="D86" i="33"/>
  <c r="D97" i="33" s="1"/>
  <c r="C86" i="33"/>
  <c r="I9" i="26" l="1"/>
  <c r="J9" i="26"/>
  <c r="O9" i="26" l="1"/>
  <c r="O43" i="26" s="1"/>
  <c r="K2" i="26" s="1"/>
  <c r="L2" i="26" s="1"/>
  <c r="N9" i="26"/>
  <c r="N43" i="26" s="1"/>
  <c r="K1" i="26" s="1"/>
  <c r="I43" i="26"/>
  <c r="P9" i="26" s="1"/>
  <c r="J43" i="26"/>
  <c r="R9" i="26" s="1"/>
  <c r="S9" i="26" s="1"/>
  <c r="L1" i="26" l="1"/>
  <c r="R8" i="26"/>
  <c r="S8" i="26" s="1"/>
  <c r="J44" i="26"/>
  <c r="P8" i="26"/>
  <c r="Q8" i="26" s="1"/>
  <c r="I44" i="26"/>
  <c r="R43" i="26" l="1"/>
  <c r="S43" i="26"/>
  <c r="Q9" i="26"/>
  <c r="P43" i="26"/>
  <c r="Q43"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Clonedev</author>
    <author>Flanagan, Richard (HCR)</author>
  </authors>
  <commentList>
    <comment ref="D6" authorId="0" shapeId="0" xr:uid="{00000000-0006-0000-0000-000002000000}">
      <text>
        <r>
          <rPr>
            <sz val="8"/>
            <color indexed="81"/>
            <rFont val="Tahoma"/>
            <family val="2"/>
          </rPr>
          <t>Only Complete for Project Summary Form.
Not required on Building Form</t>
        </r>
      </text>
    </comment>
    <comment ref="D7" authorId="0" shapeId="0" xr:uid="{00000000-0006-0000-0000-000003000000}">
      <text>
        <r>
          <rPr>
            <sz val="8"/>
            <color indexed="81"/>
            <rFont val="Tahoma"/>
            <family val="2"/>
          </rPr>
          <t>Only Complete for Project Summary Form.
Not required on Building Form</t>
        </r>
      </text>
    </comment>
    <comment ref="D8" authorId="0" shapeId="0" xr:uid="{00000000-0006-0000-0000-000004000000}">
      <text>
        <r>
          <rPr>
            <sz val="8"/>
            <color indexed="81"/>
            <rFont val="Tahoma"/>
            <family val="2"/>
          </rPr>
          <t>Only Complete for Project Summary Form.
Not required on Building Form</t>
        </r>
      </text>
    </comment>
    <comment ref="J11" authorId="0" shapeId="0" xr:uid="{00000000-0006-0000-0000-000005000000}">
      <text>
        <r>
          <rPr>
            <sz val="8"/>
            <color indexed="81"/>
            <rFont val="Tahoma"/>
            <family val="2"/>
          </rPr>
          <t>Only Complete for Project Summary Form.
Not required on Building Form</t>
        </r>
      </text>
    </comment>
    <comment ref="J12" authorId="0" shapeId="0" xr:uid="{00000000-0006-0000-0000-000006000000}">
      <text>
        <r>
          <rPr>
            <sz val="8"/>
            <color indexed="81"/>
            <rFont val="Tahoma"/>
            <family val="2"/>
          </rPr>
          <t>Only Complete for Project Summary Form.
Not required on Building Form</t>
        </r>
      </text>
    </comment>
    <comment ref="D18" authorId="1" shapeId="0" xr:uid="{D037A37B-6BC4-4B72-8DD9-1B1495C7D201}">
      <text>
        <r>
          <rPr>
            <sz val="9"/>
            <color indexed="81"/>
            <rFont val="Tahoma"/>
            <family val="2"/>
          </rPr>
          <t>Do not include Syndicator/Partnership Expenses - not recognized by DHCR</t>
        </r>
        <r>
          <rPr>
            <sz val="9"/>
            <color indexed="81"/>
            <rFont val="Tahoma"/>
            <family val="2"/>
          </rPr>
          <t xml:space="preserve">
</t>
        </r>
      </text>
    </comment>
    <comment ref="D38" authorId="1" shapeId="0" xr:uid="{3D3BE4B1-48A8-4592-B774-5FB2AAF1181A}">
      <text>
        <r>
          <rPr>
            <sz val="9"/>
            <color indexed="81"/>
            <rFont val="Tahoma"/>
            <family val="2"/>
          </rPr>
          <t>Do not include Syndicator/Partnership Expenses - not recognized by DHCR</t>
        </r>
        <r>
          <rPr>
            <sz val="9"/>
            <color indexed="81"/>
            <rFont val="Tahoma"/>
            <family val="2"/>
          </rPr>
          <t xml:space="preserve">
</t>
        </r>
      </text>
    </comment>
    <comment ref="D61" authorId="0" shapeId="0" xr:uid="{F381F772-A043-4B78-A6B2-8EB06F3DC660}">
      <text>
        <r>
          <rPr>
            <sz val="8"/>
            <color indexed="81"/>
            <rFont val="Tahoma"/>
            <family val="2"/>
          </rPr>
          <t>Only Complete for Project Summary Form.
Not required on Building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DHCR</author>
  </authors>
  <commentList>
    <comment ref="C7" authorId="0" shapeId="0" xr:uid="{00000000-0006-0000-0200-000001000000}">
      <text>
        <r>
          <rPr>
            <sz val="9"/>
            <color indexed="81"/>
            <rFont val="Tahoma"/>
            <family val="2"/>
          </rPr>
          <t xml:space="preserve">Enter City, State if all buildings are located in same municipality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DHCR</author>
    <author>Flanagan, Richard (HCR)</author>
    <author>Clonedev</author>
  </authors>
  <commentList>
    <comment ref="T4" authorId="0" shapeId="0" xr:uid="{00000000-0006-0000-0500-000001000000}">
      <text>
        <r>
          <rPr>
            <sz val="9"/>
            <color indexed="81"/>
            <rFont val="Tahoma"/>
            <family val="2"/>
          </rPr>
          <t xml:space="preserve">Commercial Costs (also included in Ineligible Basis)
</t>
        </r>
      </text>
    </comment>
    <comment ref="B13" authorId="0" shapeId="0" xr:uid="{00000000-0006-0000-0500-000002000000}">
      <text>
        <r>
          <rPr>
            <sz val="9"/>
            <color indexed="81"/>
            <rFont val="Tahoma"/>
            <family val="2"/>
          </rPr>
          <t xml:space="preserve">This line should reflect the cost of on-site investigation of sub-surface conditions
</t>
        </r>
      </text>
    </comment>
    <comment ref="B14" authorId="0" shapeId="0" xr:uid="{00000000-0006-0000-0500-000003000000}">
      <text>
        <r>
          <rPr>
            <sz val="9"/>
            <color indexed="81"/>
            <rFont val="Tahoma"/>
            <family val="2"/>
          </rPr>
          <t xml:space="preserve">Tests only on this line, including Asbestos and Lead Based Paint tests. Remediation should be listed on Line 41 Environmental Remediation
</t>
        </r>
      </text>
    </comment>
    <comment ref="B29" authorId="1" shapeId="0" xr:uid="{00000000-0006-0000-0500-000004000000}">
      <text>
        <r>
          <rPr>
            <sz val="9"/>
            <color indexed="81"/>
            <rFont val="Tahoma"/>
            <family val="2"/>
          </rPr>
          <t>enter "Other Soft Costs" in the following lines</t>
        </r>
      </text>
    </comment>
    <comment ref="T46" authorId="0" shapeId="0" xr:uid="{00000000-0006-0000-0500-000005000000}">
      <text>
        <r>
          <rPr>
            <sz val="9"/>
            <color indexed="81"/>
            <rFont val="Tahoma"/>
            <family val="2"/>
          </rPr>
          <t xml:space="preserve">Commercial Costs (also included in Ineligible Basis)
</t>
        </r>
      </text>
    </comment>
    <comment ref="B53" authorId="2" shapeId="0" xr:uid="{00000000-0006-0000-0500-000006000000}">
      <text>
        <r>
          <rPr>
            <sz val="8"/>
            <color indexed="81"/>
            <rFont val="Tahoma"/>
            <family val="2"/>
          </rPr>
          <t xml:space="preserve">enter "other" construction costs in these lines
</t>
        </r>
      </text>
    </comment>
    <comment ref="Z53" authorId="2" shapeId="0" xr:uid="{00000000-0006-0000-0500-000007000000}">
      <text>
        <r>
          <rPr>
            <sz val="8"/>
            <color indexed="81"/>
            <rFont val="Tahoma"/>
            <family val="2"/>
          </rPr>
          <t xml:space="preserve">enter "other" construction costs in these lines
</t>
        </r>
      </text>
    </comment>
    <comment ref="B73" authorId="0" shapeId="0" xr:uid="{00000000-0006-0000-0500-000008000000}">
      <text>
        <r>
          <rPr>
            <sz val="8"/>
            <color indexed="81"/>
            <rFont val="Tahoma"/>
            <family val="2"/>
          </rPr>
          <t>enter working capital in these lines</t>
        </r>
        <r>
          <rPr>
            <sz val="9"/>
            <color indexed="81"/>
            <rFont val="Tahoma"/>
            <family val="2"/>
          </rPr>
          <t xml:space="preserve">
</t>
        </r>
      </text>
    </comment>
    <comment ref="B74" authorId="0" shapeId="0" xr:uid="{00000000-0006-0000-0500-000009000000}">
      <text>
        <r>
          <rPr>
            <sz val="8"/>
            <color indexed="81"/>
            <rFont val="Tahoma"/>
            <family val="2"/>
          </rPr>
          <t>enter working capital in these lines</t>
        </r>
        <r>
          <rPr>
            <sz val="9"/>
            <color indexed="81"/>
            <rFont val="Tahoma"/>
            <family val="2"/>
          </rPr>
          <t xml:space="preserve">
</t>
        </r>
      </text>
    </comment>
    <comment ref="B80" authorId="2" shapeId="0" xr:uid="{00000000-0006-0000-0500-00000A000000}">
      <text>
        <r>
          <rPr>
            <sz val="8"/>
            <color indexed="81"/>
            <rFont val="Tahoma"/>
            <family val="2"/>
          </rPr>
          <t>enter any "other"  cost in this line</t>
        </r>
        <r>
          <rPr>
            <b/>
            <sz val="8"/>
            <color indexed="81"/>
            <rFont val="Tahoma"/>
            <family val="2"/>
          </rPr>
          <t xml:space="preserve">
</t>
        </r>
      </text>
    </comment>
    <comment ref="B84" authorId="0" shapeId="0" xr:uid="{00000000-0006-0000-0500-00000C000000}">
      <text>
        <r>
          <rPr>
            <i/>
            <u/>
            <sz val="9"/>
            <color indexed="81"/>
            <rFont val="Tahoma"/>
            <family val="2"/>
          </rPr>
          <t>Project Cost Not Recognized by DHCR:</t>
        </r>
        <r>
          <rPr>
            <sz val="9"/>
            <color indexed="81"/>
            <rFont val="Tahoma"/>
            <family val="2"/>
          </rPr>
          <t xml:space="preserve"> 
Enter Syndicator/Partnership Fees</t>
        </r>
      </text>
    </comment>
    <comment ref="T86" authorId="0" shapeId="0" xr:uid="{00000000-0006-0000-0500-00000D000000}">
      <text>
        <r>
          <rPr>
            <sz val="9"/>
            <color indexed="81"/>
            <rFont val="Tahoma"/>
            <family val="2"/>
          </rPr>
          <t xml:space="preserve">Commercial Costs (also included in Ineligible Basis)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DHCR</author>
  </authors>
  <commentList>
    <comment ref="A29" authorId="0" shapeId="0" xr:uid="{00000000-0006-0000-0700-000001000000}">
      <text>
        <r>
          <rPr>
            <sz val="9"/>
            <color indexed="81"/>
            <rFont val="Tahoma"/>
            <family val="2"/>
          </rPr>
          <t xml:space="preserve">enter "other" soft 
costs in these lines
</t>
        </r>
      </text>
    </comment>
    <comment ref="A83" authorId="0" shapeId="0" xr:uid="{00000000-0006-0000-0700-000002000000}">
      <text>
        <r>
          <rPr>
            <i/>
            <u/>
            <sz val="9"/>
            <color indexed="81"/>
            <rFont val="Tahoma"/>
            <family val="2"/>
          </rPr>
          <t xml:space="preserve">Project Cost Not Recognized by DHCR: </t>
        </r>
        <r>
          <rPr>
            <sz val="9"/>
            <color indexed="81"/>
            <rFont val="Tahoma"/>
            <family val="2"/>
          </rPr>
          <t xml:space="preserve">Enter any Syndicator required Capitalized Operating Reserve above the 1% limit imposed by DHCR
</t>
        </r>
      </text>
    </comment>
    <comment ref="A84" authorId="0" shapeId="0" xr:uid="{F4034030-56D9-474B-8F21-47BA79FDD8CF}">
      <text>
        <r>
          <rPr>
            <i/>
            <u/>
            <sz val="9"/>
            <color indexed="81"/>
            <rFont val="Tahoma"/>
            <family val="2"/>
          </rPr>
          <t>Project Cost Not Recognized by DHCR:</t>
        </r>
        <r>
          <rPr>
            <sz val="9"/>
            <color indexed="81"/>
            <rFont val="Tahoma"/>
            <family val="2"/>
          </rPr>
          <t xml:space="preserve"> 
Enter Syndicator/Partnership Fees</t>
        </r>
      </text>
    </comment>
  </commentList>
</comments>
</file>

<file path=xl/sharedStrings.xml><?xml version="1.0" encoding="utf-8"?>
<sst xmlns="http://schemas.openxmlformats.org/spreadsheetml/2006/main" count="1897" uniqueCount="405">
  <si>
    <t>Structure(s)</t>
  </si>
  <si>
    <t>Replacement Reserve</t>
  </si>
  <si>
    <t>Land</t>
  </si>
  <si>
    <t>General Requirements</t>
  </si>
  <si>
    <t>Legal Fees</t>
  </si>
  <si>
    <t xml:space="preserve"> </t>
  </si>
  <si>
    <t>Date:</t>
  </si>
  <si>
    <t>Eligible Basis</t>
  </si>
  <si>
    <t>Project Name:</t>
  </si>
  <si>
    <t>Amount of Funds</t>
  </si>
  <si>
    <t>TOTAL</t>
  </si>
  <si>
    <t>Other</t>
  </si>
  <si>
    <t>Loan</t>
  </si>
  <si>
    <t>Grant</t>
  </si>
  <si>
    <t>Equity</t>
  </si>
  <si>
    <t>Source Name</t>
  </si>
  <si>
    <t>Assist Type</t>
  </si>
  <si>
    <t>Financing Term (months)</t>
  </si>
  <si>
    <t>Interest Rate %</t>
  </si>
  <si>
    <t>Lien Position</t>
  </si>
  <si>
    <t>Regulatory Term (years)</t>
  </si>
  <si>
    <t>2. Permanent Financing Sources</t>
  </si>
  <si>
    <t>page 2</t>
  </si>
  <si>
    <t>Appraisal(s)</t>
  </si>
  <si>
    <t>Survey</t>
  </si>
  <si>
    <t>Architecture/Engineering Fee</t>
  </si>
  <si>
    <t>Construction Manager Fee</t>
  </si>
  <si>
    <t>Cost Certification Audit</t>
  </si>
  <si>
    <t>Insurance(s)</t>
  </si>
  <si>
    <t>Taxes</t>
  </si>
  <si>
    <t>Closing Costs</t>
  </si>
  <si>
    <t>Title and Recording Fees</t>
  </si>
  <si>
    <t>Relocation Expenses</t>
  </si>
  <si>
    <t>Market Study</t>
  </si>
  <si>
    <t>Credit Application Fee</t>
  </si>
  <si>
    <t>Credit Allocation Fee</t>
  </si>
  <si>
    <t>Site Work</t>
  </si>
  <si>
    <t>Off Site Work</t>
  </si>
  <si>
    <t>Demolition</t>
  </si>
  <si>
    <t>Environmental Remediation</t>
  </si>
  <si>
    <t>Residential</t>
  </si>
  <si>
    <t>General Contractor's Insurance</t>
  </si>
  <si>
    <t>Performance Bond Premium</t>
  </si>
  <si>
    <t>Builder's Overhead</t>
  </si>
  <si>
    <t>Builder's Profit</t>
  </si>
  <si>
    <t>LIHC/SLIHC Developer's Fee</t>
  </si>
  <si>
    <t>Initial Operating Deficit</t>
  </si>
  <si>
    <t xml:space="preserve">Interim Interest </t>
  </si>
  <si>
    <t>Community Service Facility</t>
  </si>
  <si>
    <t>Project Cost</t>
  </si>
  <si>
    <t>Total Units</t>
  </si>
  <si>
    <t>Name of Owner's Entity (Taxpayer):</t>
  </si>
  <si>
    <t>Taxpayer Address:</t>
  </si>
  <si>
    <t>Total Costs</t>
  </si>
  <si>
    <t>Total Soft Costs</t>
  </si>
  <si>
    <t>Uses</t>
  </si>
  <si>
    <t>Total Development Cost</t>
  </si>
  <si>
    <t>Total Acquisition</t>
  </si>
  <si>
    <t>PROJECT NAME:</t>
  </si>
  <si>
    <t>Building Address:</t>
  </si>
  <si>
    <t>A</t>
  </si>
  <si>
    <t>B</t>
  </si>
  <si>
    <t>C</t>
  </si>
  <si>
    <t>D</t>
  </si>
  <si>
    <t>E</t>
  </si>
  <si>
    <t>F</t>
  </si>
  <si>
    <t>Residential Square Footage</t>
  </si>
  <si>
    <t>Market Rate Units</t>
  </si>
  <si>
    <t>Sub-Total Units</t>
  </si>
  <si>
    <t>UNIT TYPE*</t>
  </si>
  <si>
    <t>NUMBER</t>
  </si>
  <si>
    <t>TOTAL SQ.FT.</t>
  </si>
  <si>
    <t>Costs as of:</t>
  </si>
  <si>
    <t>Residential Unit Count</t>
  </si>
  <si>
    <t>Applicable Fraction</t>
  </si>
  <si>
    <t>G</t>
  </si>
  <si>
    <t>H</t>
  </si>
  <si>
    <t>I</t>
  </si>
  <si>
    <t>J</t>
  </si>
  <si>
    <t>Building #</t>
  </si>
  <si>
    <t>BIN</t>
  </si>
  <si>
    <t>Address</t>
  </si>
  <si>
    <t>% Affordable                        (F=D/E)</t>
  </si>
  <si>
    <t>Total Square Footage*</t>
  </si>
  <si>
    <t>% Affordable (I=G/H)</t>
  </si>
  <si>
    <t>K</t>
  </si>
  <si>
    <t>L</t>
  </si>
  <si>
    <t>M</t>
  </si>
  <si>
    <t>N</t>
  </si>
  <si>
    <t>O</t>
  </si>
  <si>
    <t>Adjusted Eligible Basis 
(30% Boost 
If Applicable)</t>
  </si>
  <si>
    <t xml:space="preserve">LIHTC Applicable Fraction </t>
  </si>
  <si>
    <t>SLIHC Applicable Fraction</t>
  </si>
  <si>
    <t>Tax Credit Rate</t>
  </si>
  <si>
    <t>Type of Rental Subsidy</t>
  </si>
  <si>
    <t>Schedule of Actual PROJECT Development Costs as of :</t>
  </si>
  <si>
    <t>Operating Reserve</t>
  </si>
  <si>
    <t>Total Construction</t>
  </si>
  <si>
    <t>Soft Costs</t>
  </si>
  <si>
    <t>Construction</t>
  </si>
  <si>
    <t>Project ID:</t>
  </si>
  <si>
    <t>SOURCES                               (insert as many columns as needed for all sources)</t>
  </si>
  <si>
    <t>Project ID #</t>
  </si>
  <si>
    <t>Contingency</t>
  </si>
  <si>
    <t>Building #1</t>
  </si>
  <si>
    <t>Building #2</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</si>
  <si>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</si>
  <si>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</si>
  <si>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</si>
  <si>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</si>
  <si>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</si>
  <si>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</si>
  <si>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</si>
  <si>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</si>
  <si>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</si>
  <si>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</si>
  <si>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</si>
  <si>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</si>
  <si>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</si>
  <si>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</si>
  <si>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</si>
  <si>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</si>
  <si>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</si>
  <si>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</si>
  <si>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Building #21</t>
  </si>
  <si>
    <t>Building #22</t>
  </si>
  <si>
    <t>Building #23</t>
  </si>
  <si>
    <t>Building #24</t>
  </si>
  <si>
    <t>Building #25</t>
  </si>
  <si>
    <t>Building #26</t>
  </si>
  <si>
    <t>Building #27</t>
  </si>
  <si>
    <t>Building #28</t>
  </si>
  <si>
    <t>Building #29</t>
  </si>
  <si>
    <t>Building #30</t>
  </si>
  <si>
    <t>Building #31</t>
  </si>
  <si>
    <t>Building #32</t>
  </si>
  <si>
    <t>Building #33</t>
  </si>
  <si>
    <t>Building #34</t>
  </si>
  <si>
    <t>Building #35</t>
  </si>
  <si>
    <t>Building #36</t>
  </si>
  <si>
    <t>Building #37</t>
  </si>
  <si>
    <t>Building #38</t>
  </si>
  <si>
    <t>Building #39</t>
  </si>
  <si>
    <t>Building #40</t>
  </si>
  <si>
    <t>Building #41</t>
  </si>
  <si>
    <t>Building #42</t>
  </si>
  <si>
    <t>Building #43</t>
  </si>
  <si>
    <t>Building #44</t>
  </si>
  <si>
    <t>Building #45</t>
  </si>
  <si>
    <t>Building #46</t>
  </si>
  <si>
    <t>Building #47</t>
  </si>
  <si>
    <t>Building #48</t>
  </si>
  <si>
    <t>Building #49</t>
  </si>
  <si>
    <t>Building #50</t>
  </si>
  <si>
    <t>Schedule of BUILDING Eligible Basis as of :</t>
  </si>
  <si>
    <t>Address:</t>
  </si>
  <si>
    <t>o Highlight an existing row identical to the additional row needed</t>
  </si>
  <si>
    <t>o Right click on the highlighted row with the mouse and select “Copy”</t>
  </si>
  <si>
    <t>o Right click again on the highlighted row with the mouse and select “Insert Copied Cells”</t>
  </si>
  <si>
    <t>Note: The “Insert” command should not be used to add rows, columns or cells</t>
  </si>
  <si>
    <t xml:space="preserve">If a red triangle is located at the upper right corner of a cell, placing the mouse cursor on the cell will cause a note specific to that cell to “pop-up” as long as the cursor </t>
  </si>
  <si>
    <t>remains over the cell. These notes will contain helpful hints and instructions.</t>
  </si>
  <si>
    <t>Amort. (months)</t>
  </si>
  <si>
    <t>Units Subsidized</t>
  </si>
  <si>
    <t>typefin</t>
  </si>
  <si>
    <t>Taxpayer ID #:</t>
  </si>
  <si>
    <t>Subsidy</t>
  </si>
  <si>
    <t>Maximum Annual Amount (if known)</t>
  </si>
  <si>
    <t>Program</t>
  </si>
  <si>
    <t>BIN # (if assigned):</t>
  </si>
  <si>
    <t>LIHTC Only Units</t>
  </si>
  <si>
    <t>SLIHC Only Units</t>
  </si>
  <si>
    <t>LIHTC &amp; SLIHC Units</t>
  </si>
  <si>
    <t xml:space="preserve">Management Units** </t>
  </si>
  <si>
    <t>*    Provide further breakdown of unit types if units differ by amenities such as bathrooms, dens, etc.</t>
  </si>
  <si>
    <t># Total Units*</t>
  </si>
  <si>
    <t>Placed In Service Date</t>
  </si>
  <si>
    <t>Month for Tax Credit Rate**</t>
  </si>
  <si>
    <t>Acquisition Buildings</t>
  </si>
  <si>
    <t>o Highlight an existing column identical to the additional column needed</t>
  </si>
  <si>
    <t>o Right click on the highlighted column with the mouse and select “Copy”</t>
  </si>
  <si>
    <t>o Right click again on the highlighted column with the mouse and select “Insert Copied Cells”</t>
  </si>
  <si>
    <t xml:space="preserve">Some forms have multiple rows or columns available for Developments with many unit types or many buildings. </t>
  </si>
  <si>
    <t xml:space="preserve">To view the hidden rows or columns, highlight the rows or columns above and below the hidden rows or columns, </t>
  </si>
  <si>
    <t>right click on the highlighted rows or columns and select “Unhide.”</t>
  </si>
  <si>
    <t xml:space="preserve">Highlight the rows or columns to be hidden, right click on the highlighted rows or columns and select “Hide.” </t>
  </si>
  <si>
    <t xml:space="preserve">If rows or columns available for similar information are not used, the unused rows or columns can be hidden for printing purposes. </t>
  </si>
  <si>
    <r>
      <t xml:space="preserve">Additional </t>
    </r>
    <r>
      <rPr>
        <b/>
        <sz val="9"/>
        <rFont val="Arial"/>
        <family val="2"/>
      </rPr>
      <t>rows</t>
    </r>
    <r>
      <rPr>
        <sz val="9"/>
        <rFont val="Arial"/>
        <family val="2"/>
      </rPr>
      <t xml:space="preserve"> may be added to the forms using the following method:</t>
    </r>
  </si>
  <si>
    <r>
      <t xml:space="preserve">Additional </t>
    </r>
    <r>
      <rPr>
        <b/>
        <sz val="9"/>
        <rFont val="Arial"/>
        <family val="2"/>
      </rPr>
      <t>columns</t>
    </r>
    <r>
      <rPr>
        <sz val="9"/>
        <rFont val="Arial"/>
        <family val="2"/>
      </rPr>
      <t xml:space="preserve"> may be added to the forms using the following method:</t>
    </r>
  </si>
  <si>
    <t>ADDING ROWS OR COLUMNS:</t>
  </si>
  <si>
    <t>HIDING ROWS OR COLUMNS:</t>
  </si>
  <si>
    <t>*  This chart is an extension of the financial schedules;  the sum of eligible basis per building should match the financial schedules.</t>
  </si>
  <si>
    <t>** Month used to set credit rate — month of credit rate lock-in or month of placed in service date.</t>
  </si>
  <si>
    <t>Supplemental Mgmt &amp; Marketing</t>
  </si>
  <si>
    <t xml:space="preserve">**    Management units include unit(s) reserved for resident managers, superintendents or service personnel. Commercial units, if any, should be noted separately. </t>
  </si>
  <si>
    <t>COPYING WORKSHEETS</t>
  </si>
  <si>
    <t>Select “Move or Copy” and check “Create a copy” at the bottom of the dialog box and hit “Okay.”</t>
  </si>
  <si>
    <t xml:space="preserve">Worksheets may be copied to new worksheets multiple times. Right click with the mouse on the worksheet tab. </t>
  </si>
  <si>
    <t>Ineligible Basis</t>
  </si>
  <si>
    <t>Total Working Capital</t>
  </si>
  <si>
    <t>Total Reserves</t>
  </si>
  <si>
    <t>Tax Credit Program Funding Award/Allocation:</t>
  </si>
  <si>
    <t>Project Street Address:</t>
  </si>
  <si>
    <t>City:</t>
  </si>
  <si>
    <t>State:</t>
  </si>
  <si>
    <t>Zip:</t>
  </si>
  <si>
    <t>NY</t>
  </si>
  <si>
    <t>Total Eligible Basis*</t>
  </si>
  <si>
    <t>Project Qualified Basis by Credit Rate</t>
  </si>
  <si>
    <t>BASIS</t>
  </si>
  <si>
    <t>To Unlock, click on "Review", then click on "Unprotect Sheet"; relock after changes are made</t>
  </si>
  <si>
    <t>To Relock, click on "Review", then click on "OK"</t>
  </si>
  <si>
    <t>Annual New Construction / Rehab SLIHC Amount (J x M)</t>
  </si>
  <si>
    <t>Annual New Construction / Rehab LIHTC Amount (I x M)</t>
  </si>
  <si>
    <t>LIHTC Qualified Basis (F x G)</t>
  </si>
  <si>
    <t>SLIHC Qualified Basis (F x H)</t>
  </si>
  <si>
    <t>Basis Boost is not applicable</t>
  </si>
  <si>
    <t>TOTAL Permanent Sources</t>
  </si>
  <si>
    <t>Subtotal-Other Soft Costs</t>
  </si>
  <si>
    <t>Subtotal-Contractor's Cost</t>
  </si>
  <si>
    <t>Schedule of Actual Project Development Costs as of :</t>
  </si>
  <si>
    <t>Building:</t>
  </si>
  <si>
    <t>% Affordable:                   Lower of Unit Count (F)          or Square Footage (I)</t>
  </si>
  <si>
    <t>Deferred Costs                 (to be paid)</t>
  </si>
  <si>
    <t>In column L, enter those costs that have not yet been paid (these costs should also be listed by source in columns C thru J);</t>
  </si>
  <si>
    <t>In a single building project, list ineligible basis in column M; Eligible Basis will be calculated by the spreadsheet</t>
  </si>
  <si>
    <t>Enter all eligible basis by line item in appropriate column by building;</t>
  </si>
  <si>
    <t>Enter all project costs by source on the previous tab "HTF Project Costs";</t>
  </si>
  <si>
    <t>Enter abbreviated addresses for each building on line 4</t>
  </si>
  <si>
    <t>Column A - all line items should be identical to those line items listed on the previous tab  "HTF Project Costs";</t>
  </si>
  <si>
    <t>Column B - all amounts are carried over from column K "Total Costs" of the previous tab  "HTF Project Costs";</t>
  </si>
  <si>
    <t>Use Column C "Ineligible Basis" to complete Column M of the previous tab "HTF Project Costs"</t>
  </si>
  <si>
    <t>Enter all actual costs by line item in appropriate column by source (sources should have been listed in previous tab "Summary &amp; Dec of Sub");</t>
  </si>
  <si>
    <t>FORM INSTRUCTIONS:</t>
  </si>
  <si>
    <t>SPREADSHEET ALTERATIONS:</t>
  </si>
  <si>
    <t>Total HCR Project Cost</t>
  </si>
  <si>
    <t>P</t>
  </si>
  <si>
    <t>Q</t>
  </si>
  <si>
    <t>R</t>
  </si>
  <si>
    <t>S</t>
  </si>
  <si>
    <t>% of Qualified  SLIHC Basis</t>
  </si>
  <si>
    <t>Non-Acquisition Total</t>
  </si>
  <si>
    <t xml:space="preserve">revised: </t>
  </si>
  <si>
    <t>Estimated Interim Interest</t>
  </si>
  <si>
    <t>Lien             Position</t>
  </si>
  <si>
    <t>All subsidies apply to all buildings in this Project</t>
  </si>
  <si>
    <t>Building Schedule</t>
  </si>
  <si>
    <t>Eligible             Basis</t>
  </si>
  <si>
    <t>State Low Income Housing Credit (SLIHC):</t>
  </si>
  <si>
    <t>BIN Number (if known):</t>
  </si>
  <si>
    <t>TOTAL Construction Sources</t>
  </si>
  <si>
    <t>Non-Residential Costs</t>
  </si>
  <si>
    <t>Declaration of Public Subsidies</t>
  </si>
  <si>
    <t>Project SHARS ID #:</t>
  </si>
  <si>
    <t>Project SHARS ID:</t>
  </si>
  <si>
    <t>Different Buildings have different subsidies (complete a separate form for each building-see instructions below)</t>
  </si>
  <si>
    <t>Number of SLIHC-assisted buildings in project:</t>
  </si>
  <si>
    <t>In a multiple building project, list eligible basis in the following tab "Building Basis"; ineligible basis will be calculated and can then be transferred to this tab in Column M</t>
  </si>
  <si>
    <t>Column C - all amounts will be calculated by the spreadsheet after eligible basis is entered by building starting in Column E;</t>
  </si>
  <si>
    <t>Column D - all amounts will be calculated by the spreadsheet after eligible basis is entered by building starting in Column E, previous tab  "HTF Project Costs";</t>
  </si>
  <si>
    <t>New Construction and Rehabilitation Buildings</t>
  </si>
  <si>
    <t>Number of SLIHC-assisted Buildings in this Project</t>
  </si>
  <si>
    <t>I, (name)</t>
  </si>
  <si>
    <t>acting in the capacity of the duly authorized representative of</t>
  </si>
  <si>
    <t>(owner)</t>
  </si>
  <si>
    <t>Signed:</t>
  </si>
  <si>
    <t>Date of Signature:</t>
  </si>
  <si>
    <t>OWNER NAME:</t>
  </si>
  <si>
    <t>Comm Costs (in Ineligible Basis)</t>
  </si>
  <si>
    <t>Total Residential Costs</t>
  </si>
  <si>
    <t>% multiplier:</t>
  </si>
  <si>
    <t>multiplier formula:</t>
  </si>
  <si>
    <t>Commercial/Civic Space</t>
  </si>
  <si>
    <t>CSF Costs   (most in eligible basis)</t>
  </si>
  <si>
    <t># Total Units¹</t>
  </si>
  <si>
    <t>Total Square Footage¹</t>
  </si>
  <si>
    <t>¹   net of management units.</t>
  </si>
  <si>
    <t>Total Eligible Acquisition Basis²</t>
  </si>
  <si>
    <t>Month for Tax Credit Rate³</t>
  </si>
  <si>
    <t>Total Eligible Basis²</t>
  </si>
  <si>
    <t>T</t>
  </si>
  <si>
    <t>U</t>
  </si>
  <si>
    <t>V</t>
  </si>
  <si>
    <t>X</t>
  </si>
  <si>
    <t>³  Month used to set credit rate — month of credit rate lock-in or month of placed in service date.</t>
  </si>
  <si>
    <t>DDA or QCT Boost %</t>
  </si>
  <si>
    <t>LIHC</t>
  </si>
  <si>
    <t>SLIHC</t>
  </si>
  <si>
    <t># of Credit Units¹</t>
  </si>
  <si>
    <t>Total Credit Units Square Footage¹</t>
  </si>
  <si>
    <t>Applicable Fraction Determination and Credit Calculation
Single Buiding Projects</t>
  </si>
  <si>
    <t>Maximum Annual Credit Calculation</t>
  </si>
  <si>
    <t>Rehabilitation
Credit Calculation</t>
  </si>
  <si>
    <t>Acquisition
Credit Calculation</t>
  </si>
  <si>
    <t>Credit Awarded:</t>
  </si>
  <si>
    <t>W</t>
  </si>
  <si>
    <t>Y</t>
  </si>
  <si>
    <t>²  The Eligible Basis should match Project Cost Tab Eligible Basis.</t>
  </si>
  <si>
    <t>Credit Amount</t>
  </si>
  <si>
    <t>Z</t>
  </si>
  <si>
    <t>% Affordable  (D = B / C)</t>
  </si>
  <si>
    <t>% Affordable (G = E / F)</t>
  </si>
  <si>
    <r>
      <t xml:space="preserve">% Affordable: 
</t>
    </r>
    <r>
      <rPr>
        <sz val="9"/>
        <rFont val="Arial"/>
        <family val="2"/>
      </rPr>
      <t>Lower of Unit Count % (D) or Sq. Ft. % (G)</t>
    </r>
  </si>
  <si>
    <t>Applicable Fraction (H)</t>
  </si>
  <si>
    <t>Qualified Basis  (I x J)</t>
  </si>
  <si>
    <r>
      <t xml:space="preserve">Calculated Annual Acquisition Amount 
</t>
    </r>
    <r>
      <rPr>
        <sz val="9"/>
        <rFont val="Arial"/>
        <family val="2"/>
      </rPr>
      <t>(O = K x N)</t>
    </r>
  </si>
  <si>
    <t>Adjusted Eligible Basis (P x Q)</t>
  </si>
  <si>
    <r>
      <t xml:space="preserve">Qualified Basis </t>
    </r>
    <r>
      <rPr>
        <sz val="9"/>
        <rFont val="Arial"/>
        <family val="2"/>
      </rPr>
      <t>(T = R x S)</t>
    </r>
  </si>
  <si>
    <r>
      <t xml:space="preserve">Calculated Annual Rehabilitation Credit </t>
    </r>
    <r>
      <rPr>
        <sz val="9"/>
        <rFont val="Arial"/>
        <family val="2"/>
      </rPr>
      <t>(X = T x W)</t>
    </r>
  </si>
  <si>
    <t>Total Calculated Annual Credit Amount
Y = O + X</t>
  </si>
  <si>
    <r>
      <t xml:space="preserve">Maximum Total Annual Credit 
</t>
    </r>
    <r>
      <rPr>
        <sz val="9"/>
        <rFont val="Arial"/>
        <family val="2"/>
      </rPr>
      <t>(Lesser of A or Y)</t>
    </r>
  </si>
  <si>
    <t>¹  Enter number of LIHC or SLIHC Units in the Building</t>
  </si>
  <si>
    <t>Soil Borings</t>
  </si>
  <si>
    <t>Environmental Testing</t>
  </si>
  <si>
    <t>Non-Profit Developer's Allowance</t>
  </si>
  <si>
    <t>Other DHCR/HCR Fees</t>
  </si>
  <si>
    <t>Subtotal-Site Prep</t>
  </si>
  <si>
    <t>Comm/Civic (in Ineligible Basis)</t>
  </si>
  <si>
    <t>Reductions to Eligible Basis</t>
  </si>
  <si>
    <t>Total Eligible Basis</t>
  </si>
  <si>
    <t>Non-Acquisition Basis</t>
  </si>
  <si>
    <t>Grants</t>
  </si>
  <si>
    <t>Amount of Non-Qualified Non-recourse Financing</t>
  </si>
  <si>
    <t>Amount of Subsidized Federal Assistance (optional)</t>
  </si>
  <si>
    <t>Reduction for Historic Tax Credits-residential portion only</t>
  </si>
  <si>
    <t>Non-Qualifying Excess Expense or Higher Quality Units</t>
  </si>
  <si>
    <t>Reduction for Historic Tax Credits (residential portion only)</t>
  </si>
  <si>
    <t>Acquisition Basis</t>
  </si>
  <si>
    <t>bdrsize</t>
  </si>
  <si>
    <t>SRO</t>
  </si>
  <si>
    <t>studio</t>
  </si>
  <si>
    <t>1 br</t>
  </si>
  <si>
    <t>2 br</t>
  </si>
  <si>
    <t>3 br</t>
  </si>
  <si>
    <t>4 br</t>
  </si>
  <si>
    <t>5+ br</t>
  </si>
  <si>
    <t>Total Eligible Rehab Basis</t>
  </si>
  <si>
    <t>Total Basis</t>
  </si>
  <si>
    <r>
      <t>Subtotal-Site Prep</t>
    </r>
    <r>
      <rPr>
        <b/>
        <sz val="7"/>
        <rFont val="Arial"/>
        <family val="2"/>
      </rPr>
      <t xml:space="preserve"> (38 to 45)</t>
    </r>
  </si>
  <si>
    <r>
      <t>Subtotal-Site Prep</t>
    </r>
    <r>
      <rPr>
        <b/>
        <sz val="7"/>
        <rFont val="Arial"/>
        <family val="2"/>
      </rPr>
      <t xml:space="preserve"> (37 to 44)</t>
    </r>
  </si>
  <si>
    <r>
      <rPr>
        <b/>
        <sz val="10"/>
        <color rgb="FFFF0000"/>
        <rFont val="Calibri"/>
        <family val="2"/>
      </rPr>
      <t>SLIHC</t>
    </r>
    <r>
      <rPr>
        <b/>
        <sz val="10"/>
        <rFont val="Calibri"/>
        <family val="2"/>
      </rPr>
      <t xml:space="preserve"> Applicable Fraction Determination</t>
    </r>
  </si>
  <si>
    <r>
      <t>#</t>
    </r>
    <r>
      <rPr>
        <b/>
        <sz val="9"/>
        <color rgb="FFFF0000"/>
        <rFont val="Calibri"/>
        <family val="2"/>
      </rPr>
      <t xml:space="preserve"> SLIHC</t>
    </r>
    <r>
      <rPr>
        <b/>
        <sz val="9"/>
        <rFont val="Calibri"/>
        <family val="2"/>
      </rPr>
      <t xml:space="preserve"> Units*</t>
    </r>
  </si>
  <si>
    <t>Developer's Allowance</t>
  </si>
  <si>
    <t>page 3</t>
  </si>
  <si>
    <t>page 4</t>
  </si>
  <si>
    <t>page 5</t>
  </si>
  <si>
    <r>
      <t>Basis Boost</t>
    </r>
    <r>
      <rPr>
        <b/>
        <sz val="8"/>
        <rFont val="Calibri"/>
        <family val="2"/>
      </rPr>
      <t xml:space="preserve"> (enter 130 if in boost area)</t>
    </r>
  </si>
  <si>
    <t>page 6</t>
  </si>
  <si>
    <t>TOTAL:</t>
  </si>
  <si>
    <t>MARKET:</t>
  </si>
  <si>
    <t xml:space="preserve">SLIHC: </t>
  </si>
  <si>
    <t>Summary Totals</t>
  </si>
  <si>
    <t>page 1</t>
  </si>
  <si>
    <t>LIHTC Units</t>
  </si>
  <si>
    <t>SLIHC Units</t>
  </si>
  <si>
    <t>MARKET</t>
  </si>
  <si>
    <t>spacing</t>
  </si>
  <si>
    <t>gap</t>
  </si>
  <si>
    <t>#</t>
  </si>
  <si>
    <t>units</t>
  </si>
  <si>
    <t>sq. ft.</t>
  </si>
  <si>
    <t>MGMT:</t>
  </si>
  <si>
    <t>BUILDING by BUILDING</t>
  </si>
  <si>
    <t>page 7</t>
  </si>
  <si>
    <t>Other Soft Costs</t>
  </si>
  <si>
    <t>Other Construction</t>
  </si>
  <si>
    <t>Market Study (6.Housing Consultant)</t>
  </si>
  <si>
    <t>* Fill in addresses and BIN#s for each building on tab "LIHC AppFraction" before completing this or any other form</t>
  </si>
  <si>
    <t>* Multiple Building Projects:  Complete a chart for each building; the summary chart will be calculated by the spreadsheet</t>
  </si>
  <si>
    <t>Maintenance/Equipment</t>
  </si>
  <si>
    <t>Other Working Capital</t>
  </si>
  <si>
    <t>UW Review:</t>
  </si>
  <si>
    <t>1. Construction Financing Sources</t>
  </si>
  <si>
    <t xml:space="preserve">who has requested an Allocation of Credit from the New York State Division of Housing and Community Renewal for </t>
  </si>
  <si>
    <t xml:space="preserve">the project described above, hereby certifies that to the best of my knowledge, the information given above on public </t>
  </si>
  <si>
    <t>subsidies accurately discloses the full extent of Federal, State and local government assistance which are or will be</t>
  </si>
  <si>
    <t>applied to such building.</t>
  </si>
  <si>
    <t>3. Rental Subsidies</t>
  </si>
  <si>
    <t>4. PILOTS, Property Tax Exemptions and Other Subsidies</t>
  </si>
  <si>
    <t>,    (title)</t>
  </si>
  <si>
    <r>
      <t xml:space="preserve">Note: The “Insert” command should </t>
    </r>
    <r>
      <rPr>
        <u/>
        <sz val="9"/>
        <rFont val="Arial"/>
        <family val="2"/>
      </rPr>
      <t>not</t>
    </r>
    <r>
      <rPr>
        <sz val="9"/>
        <rFont val="Arial"/>
        <family val="2"/>
      </rPr>
      <t xml:space="preserve"> be used to add rows, columns or cells</t>
    </r>
  </si>
  <si>
    <t>Carryover SLIHC Allocation:</t>
  </si>
  <si>
    <t>Final SLIHC Allocation:</t>
  </si>
  <si>
    <t>Placed         In Service Date</t>
  </si>
  <si>
    <t>Share of Allocated     SLIHC</t>
  </si>
  <si>
    <t>Project Summary</t>
  </si>
  <si>
    <t>form revised:</t>
  </si>
  <si>
    <t>Syndication/Partnership Fees</t>
  </si>
  <si>
    <r>
      <t xml:space="preserve">Total </t>
    </r>
    <r>
      <rPr>
        <b/>
        <sz val="9"/>
        <color rgb="FFFF0000"/>
        <rFont val="Calibri"/>
        <family val="2"/>
      </rPr>
      <t>SLIHC</t>
    </r>
    <r>
      <rPr>
        <b/>
        <sz val="9"/>
        <rFont val="Calibri"/>
        <family val="2"/>
      </rPr>
      <t xml:space="preserve"> Units Sq.Ft.*</t>
    </r>
  </si>
  <si>
    <t>* net of management units.</t>
  </si>
  <si>
    <r>
      <t xml:space="preserve">Fees are </t>
    </r>
    <r>
      <rPr>
        <b/>
        <sz val="8"/>
        <color rgb="FFFF0000"/>
        <rFont val="Arial"/>
        <family val="2"/>
      </rPr>
      <t>not</t>
    </r>
    <r>
      <rPr>
        <sz val="8"/>
        <color rgb="FFFF0000"/>
        <rFont val="Arial"/>
        <family val="2"/>
      </rPr>
      <t xml:space="preserve"> included in Development Costs above</t>
    </r>
  </si>
  <si>
    <r>
      <t xml:space="preserve">Fees are </t>
    </r>
    <r>
      <rPr>
        <b/>
        <sz val="8"/>
        <color rgb="FFC00000"/>
        <rFont val="Arial"/>
        <family val="2"/>
      </rPr>
      <t>not</t>
    </r>
    <r>
      <rPr>
        <sz val="8"/>
        <color rgb="FFC00000"/>
        <rFont val="Arial"/>
        <family val="2"/>
      </rPr>
      <t xml:space="preserve"> included in Development Costs above</t>
    </r>
  </si>
  <si>
    <t># LIHTC Units*</t>
  </si>
  <si>
    <t>Total LIHTC Units Sq.Ft.*</t>
  </si>
  <si>
    <t>LIHTC Applicable Fraction Determination</t>
  </si>
  <si>
    <t xml:space="preserve">LIHTC: </t>
  </si>
  <si>
    <t>LIHTC &amp; SLIHC:</t>
  </si>
  <si>
    <t>LIHTC</t>
  </si>
  <si>
    <t>Carryover LIHTC Allocation:</t>
  </si>
  <si>
    <t>Final LIHTC Allocation:</t>
  </si>
  <si>
    <t>% of Qualified  LIHTC Basis</t>
  </si>
  <si>
    <t>Share of Allocated     LIHTC</t>
  </si>
  <si>
    <t>9% Low Income Housing Credit (LIHTC):</t>
  </si>
  <si>
    <t>Number of LIHTC-assisted Buildings in this Project</t>
  </si>
  <si>
    <t>Number of LIHTC-assisted buildings in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</si>
</sst>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yy;@"/>
    <numFmt numFmtId="166" formatCode="0.000%"/>
    <numFmt numFmtId="167" formatCode="0.0000%"/>
    <numFmt numFmtId="168" formatCode="m/d/yy;@"/>
    <numFmt numFmtId="169" formatCode="0.000000%"/>
    <numFmt numFmtId="170" formatCode="mmmm\ d\,\ yyyy"/>
    <numFmt numFmtId="171" formatCode="mm/dd/yy;@"/>
    <numFmt numFmtId="172" formatCode="_(&quot;$&quot;* #,##0_);_(&quot;$&quot;* \(#,##0\);_(&quot;$&quot;* &quot;-&quot;??_);_(@_)"/>
    <numFmt numFmtId="173" formatCode="mmm\-yyyy"/>
  </numFmts>
  <fonts count="78" x14ac:knownFonts="1">
    <font>
      <sz val="10"/>
      <name val="Arial"/>
    </font>
    <font>
      <b/>
      <sz val="10"/>
      <name val="Arial"/>
      <family val="2"/>
    </font>
    <font>
      <b/>
      <sz val="9"/>
      <name val="Arial"/>
      <family val="2"/>
    </font>
    <font>
      <sz val="8"/>
      <name val="Arial"/>
      <family val="2"/>
    </font>
    <font>
      <sz val="10"/>
      <name val="Arial"/>
      <family val="2"/>
    </font>
    <font>
      <sz val="9"/>
      <name val="Arial"/>
      <family val="2"/>
    </font>
    <font>
      <b/>
      <sz val="8"/>
      <name val="Arial"/>
      <family val="2"/>
    </font>
    <font>
      <u/>
      <sz val="9"/>
      <name val="Arial"/>
      <family val="2"/>
    </font>
    <font>
      <sz val="8"/>
      <name val="Times New Roman"/>
      <family val="1"/>
    </font>
    <font>
      <sz val="9"/>
      <name val="Times New Roman"/>
      <family val="1"/>
    </font>
    <font>
      <b/>
      <u/>
      <sz val="8"/>
      <name val="Arial"/>
      <family val="2"/>
    </font>
    <font>
      <sz val="10"/>
      <name val="Arial"/>
      <family val="2"/>
    </font>
    <font>
      <b/>
      <sz val="9"/>
      <name val="Times New Roman"/>
      <family val="1"/>
    </font>
    <font>
      <b/>
      <sz val="8"/>
      <name val="Times New Roman"/>
      <family val="1"/>
    </font>
    <font>
      <u/>
      <sz val="8"/>
      <name val="Arial"/>
      <family val="2"/>
    </font>
    <font>
      <b/>
      <sz val="9"/>
      <color indexed="10"/>
      <name val="Times New Roman"/>
      <family val="1"/>
    </font>
    <font>
      <sz val="8"/>
      <color indexed="81"/>
      <name val="Tahoma"/>
      <family val="2"/>
    </font>
    <font>
      <sz val="10"/>
      <name val="Arial"/>
      <family val="2"/>
    </font>
    <font>
      <sz val="10"/>
      <name val="Arial"/>
      <family val="2"/>
    </font>
    <font>
      <sz val="8"/>
      <name val="Calibri"/>
      <family val="2"/>
    </font>
    <font>
      <sz val="9"/>
      <name val="Calibri"/>
      <family val="2"/>
    </font>
    <font>
      <sz val="9"/>
      <name val="Calibri"/>
      <family val="2"/>
    </font>
    <font>
      <u/>
      <sz val="10"/>
      <name val="Arial"/>
      <family val="2"/>
    </font>
    <font>
      <sz val="10"/>
      <name val="Calibri"/>
      <family val="2"/>
    </font>
    <font>
      <b/>
      <sz val="10"/>
      <name val="Calibri"/>
      <family val="2"/>
    </font>
    <font>
      <b/>
      <sz val="9"/>
      <name val="Calibri"/>
      <family val="2"/>
    </font>
    <font>
      <u/>
      <sz val="10"/>
      <name val="Calibri"/>
      <family val="2"/>
    </font>
    <font>
      <sz val="10"/>
      <name val="Arial"/>
      <family val="2"/>
    </font>
    <font>
      <b/>
      <sz val="8"/>
      <color indexed="81"/>
      <name val="Tahoma"/>
      <family val="2"/>
    </font>
    <font>
      <sz val="10"/>
      <name val="Calibri"/>
      <family val="2"/>
    </font>
    <font>
      <sz val="10"/>
      <name val="Calibri"/>
      <family val="2"/>
    </font>
    <font>
      <sz val="9"/>
      <name val="Calibri"/>
      <family val="2"/>
    </font>
    <font>
      <b/>
      <u/>
      <sz val="10"/>
      <name val="Calibri"/>
      <family val="2"/>
    </font>
    <font>
      <sz val="10"/>
      <color indexed="9"/>
      <name val="Calibri"/>
      <family val="2"/>
    </font>
    <font>
      <u/>
      <sz val="9"/>
      <name val="Calibri"/>
      <family val="2"/>
    </font>
    <font>
      <sz val="10"/>
      <name val="Calibri"/>
      <family val="2"/>
    </font>
    <font>
      <sz val="10"/>
      <name val="Calibri"/>
      <family val="2"/>
    </font>
    <font>
      <sz val="9"/>
      <name val="Calibri"/>
      <family val="2"/>
    </font>
    <font>
      <sz val="10"/>
      <name val="Calibri"/>
      <family val="2"/>
    </font>
    <font>
      <sz val="10"/>
      <name val="Arial"/>
      <family val="2"/>
    </font>
    <font>
      <b/>
      <u/>
      <sz val="9"/>
      <name val="Arial"/>
      <family val="2"/>
    </font>
    <font>
      <sz val="10"/>
      <color theme="1"/>
      <name val="Arial"/>
      <family val="2"/>
    </font>
    <font>
      <sz val="8"/>
      <color theme="1"/>
      <name val="Calibri"/>
      <family val="2"/>
      <scheme val="minor"/>
    </font>
    <font>
      <sz val="9"/>
      <name val="Calibri"/>
      <family val="2"/>
      <scheme val="minor"/>
    </font>
    <font>
      <b/>
      <sz val="9"/>
      <name val="Calibri"/>
      <family val="2"/>
      <scheme val="minor"/>
    </font>
    <font>
      <u/>
      <sz val="10"/>
      <name val="Calibri"/>
      <family val="2"/>
      <scheme val="minor"/>
    </font>
    <font>
      <u/>
      <sz val="9"/>
      <color rgb="FFFF0000"/>
      <name val="Arial"/>
      <family val="2"/>
    </font>
    <font>
      <sz val="10"/>
      <name val="Calibri"/>
      <family val="2"/>
      <scheme val="minor"/>
    </font>
    <font>
      <sz val="9"/>
      <color indexed="81"/>
      <name val="Tahoma"/>
      <family val="2"/>
    </font>
    <font>
      <i/>
      <u/>
      <sz val="9"/>
      <color indexed="81"/>
      <name val="Tahoma"/>
      <family val="2"/>
    </font>
    <font>
      <sz val="8"/>
      <name val="Calibri"/>
      <family val="2"/>
      <scheme val="minor"/>
    </font>
    <font>
      <sz val="11"/>
      <name val="Times New Roman"/>
      <family val="1"/>
    </font>
    <font>
      <u/>
      <sz val="11"/>
      <name val="Times New Roman"/>
      <family val="1"/>
    </font>
    <font>
      <b/>
      <sz val="8"/>
      <name val="Calibri"/>
      <family val="2"/>
    </font>
    <font>
      <sz val="11"/>
      <name val="Arial"/>
      <family val="2"/>
    </font>
    <font>
      <u/>
      <sz val="11"/>
      <name val="Calibri"/>
      <family val="2"/>
      <scheme val="minor"/>
    </font>
    <font>
      <u/>
      <sz val="11"/>
      <name val="Arial"/>
      <family val="2"/>
    </font>
    <font>
      <b/>
      <sz val="11"/>
      <name val="Calibri"/>
      <family val="2"/>
      <scheme val="minor"/>
    </font>
    <font>
      <u/>
      <sz val="10"/>
      <name val="Times New Roman"/>
      <family val="1"/>
    </font>
    <font>
      <b/>
      <sz val="7"/>
      <name val="Arial"/>
      <family val="2"/>
    </font>
    <font>
      <b/>
      <sz val="10"/>
      <color rgb="FFFF0000"/>
      <name val="Calibri"/>
      <family val="2"/>
    </font>
    <font>
      <b/>
      <sz val="9"/>
      <color rgb="FFFF0000"/>
      <name val="Calibri"/>
      <family val="2"/>
    </font>
    <font>
      <b/>
      <sz val="10"/>
      <color rgb="FFC00000"/>
      <name val="Calibri"/>
      <family val="2"/>
    </font>
    <font>
      <sz val="11"/>
      <name val="Calibri"/>
      <family val="2"/>
      <scheme val="minor"/>
    </font>
    <font>
      <b/>
      <sz val="10"/>
      <name val="Calibri"/>
      <family val="2"/>
      <scheme val="minor"/>
    </font>
    <font>
      <b/>
      <sz val="11"/>
      <color rgb="FFC00000"/>
      <name val="Calibri"/>
      <family val="2"/>
    </font>
    <font>
      <b/>
      <sz val="12"/>
      <name val="Arial"/>
      <family val="2"/>
    </font>
    <font>
      <b/>
      <sz val="9"/>
      <color rgb="FFC00000"/>
      <name val="Calibri"/>
      <family val="2"/>
    </font>
    <font>
      <sz val="10"/>
      <color rgb="FFC00000"/>
      <name val="Arial"/>
      <family val="2"/>
    </font>
    <font>
      <b/>
      <sz val="10"/>
      <color rgb="FFC00000"/>
      <name val="Arial"/>
      <family val="2"/>
    </font>
    <font>
      <sz val="8"/>
      <color rgb="FFFF0000"/>
      <name val="Arial"/>
      <family val="2"/>
    </font>
    <font>
      <b/>
      <sz val="8"/>
      <color rgb="FFC00000"/>
      <name val="Arial"/>
      <family val="2"/>
    </font>
    <font>
      <b/>
      <sz val="9"/>
      <color theme="0"/>
      <name val="Calibri"/>
      <family val="2"/>
      <scheme val="minor"/>
    </font>
    <font>
      <sz val="9"/>
      <color theme="0"/>
      <name val="Calibri"/>
      <family val="2"/>
      <scheme val="minor"/>
    </font>
    <font>
      <sz val="9"/>
      <color theme="0"/>
      <name val="Calibri"/>
      <family val="2"/>
    </font>
    <font>
      <b/>
      <sz val="8"/>
      <color rgb="FFFF0000"/>
      <name val="Arial"/>
      <family val="2"/>
    </font>
    <font>
      <sz val="8"/>
      <color rgb="FFC00000"/>
      <name val="Arial"/>
      <family val="2"/>
    </font>
    <font>
      <sz val="7"/>
      <name val="Arial"/>
      <family val="2"/>
    </font>
  </fonts>
  <fills count="9">
    <fill>
      <patternFill patternType="none"/>
    </fill>
    <fill>
      <patternFill patternType="gray125"/>
    </fill>
    <fill>
      <patternFill patternType="solid">
        <fgColor indexed="26"/>
        <bgColor indexed="64"/>
      </patternFill>
    </fill>
    <fill>
      <patternFill patternType="solid">
        <fgColor theme="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s>
  <borders count="1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dotted">
        <color indexed="64"/>
      </left>
      <right/>
      <top/>
      <bottom/>
      <diagonal/>
    </border>
    <border>
      <left/>
      <right style="thin">
        <color indexed="64"/>
      </right>
      <top/>
      <bottom/>
      <diagonal/>
    </border>
    <border>
      <left/>
      <right style="thin">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style="thin">
        <color rgb="FF7030A0"/>
      </left>
      <right style="hair">
        <color rgb="FF7030A0"/>
      </right>
      <top style="thin">
        <color rgb="FF7030A0"/>
      </top>
      <bottom style="hair">
        <color rgb="FF7030A0"/>
      </bottom>
      <diagonal/>
    </border>
    <border>
      <left style="hair">
        <color rgb="FF7030A0"/>
      </left>
      <right style="hair">
        <color rgb="FF7030A0"/>
      </right>
      <top style="thin">
        <color rgb="FF7030A0"/>
      </top>
      <bottom style="hair">
        <color rgb="FF7030A0"/>
      </bottom>
      <diagonal/>
    </border>
    <border>
      <left style="hair">
        <color rgb="FF7030A0"/>
      </left>
      <right style="thin">
        <color rgb="FF7030A0"/>
      </right>
      <top style="thin">
        <color rgb="FF7030A0"/>
      </top>
      <bottom style="hair">
        <color rgb="FF7030A0"/>
      </bottom>
      <diagonal/>
    </border>
    <border>
      <left style="thin">
        <color rgb="FF7030A0"/>
      </left>
      <right style="hair">
        <color rgb="FF7030A0"/>
      </right>
      <top style="hair">
        <color rgb="FF7030A0"/>
      </top>
      <bottom style="thin">
        <color rgb="FF7030A0"/>
      </bottom>
      <diagonal/>
    </border>
    <border>
      <left style="hair">
        <color rgb="FF7030A0"/>
      </left>
      <right style="hair">
        <color rgb="FF7030A0"/>
      </right>
      <top style="hair">
        <color rgb="FF7030A0"/>
      </top>
      <bottom style="thin">
        <color rgb="FF7030A0"/>
      </bottom>
      <diagonal/>
    </border>
    <border>
      <left style="hair">
        <color rgb="FF7030A0"/>
      </left>
      <right style="thin">
        <color rgb="FF7030A0"/>
      </right>
      <top style="hair">
        <color rgb="FF7030A0"/>
      </top>
      <bottom style="thin">
        <color rgb="FF7030A0"/>
      </bottom>
      <diagonal/>
    </border>
    <border>
      <left/>
      <right style="hair">
        <color rgb="FF7030A0"/>
      </right>
      <top style="thin">
        <color rgb="FF7030A0"/>
      </top>
      <bottom style="hair">
        <color rgb="FF7030A0"/>
      </bottom>
      <diagonal/>
    </border>
    <border>
      <left/>
      <right style="hair">
        <color rgb="FF7030A0"/>
      </right>
      <top style="hair">
        <color rgb="FF7030A0"/>
      </top>
      <bottom style="thin">
        <color rgb="FF7030A0"/>
      </bottom>
      <diagonal/>
    </border>
    <border>
      <left style="hair">
        <color rgb="FF7030A0"/>
      </left>
      <right style="hair">
        <color rgb="FF7030A0"/>
      </right>
      <top style="thin">
        <color rgb="FF7030A0"/>
      </top>
      <bottom style="thin">
        <color rgb="FF7030A0"/>
      </bottom>
      <diagonal/>
    </border>
    <border>
      <left style="thin">
        <color rgb="FF7030A0"/>
      </left>
      <right style="hair">
        <color rgb="FF7030A0"/>
      </right>
      <top style="thin">
        <color rgb="FF7030A0"/>
      </top>
      <bottom style="thin">
        <color rgb="FF7030A0"/>
      </bottom>
      <diagonal/>
    </border>
    <border>
      <left style="hair">
        <color rgb="FF7030A0"/>
      </left>
      <right style="thin">
        <color rgb="FF7030A0"/>
      </right>
      <top style="thin">
        <color rgb="FF7030A0"/>
      </top>
      <bottom style="thin">
        <color rgb="FF7030A0"/>
      </bottom>
      <diagonal/>
    </border>
    <border>
      <left/>
      <right style="thin">
        <color rgb="FF7030A0"/>
      </right>
      <top style="thin">
        <color rgb="FF7030A0"/>
      </top>
      <bottom/>
      <diagonal/>
    </border>
    <border>
      <left/>
      <right/>
      <top style="thin">
        <color rgb="FF7030A0"/>
      </top>
      <bottom/>
      <diagonal/>
    </border>
  </borders>
  <cellStyleXfs count="2501">
    <xf numFmtId="0" fontId="0" fillId="0" borderId="0"/>
    <xf numFmtId="44" fontId="42" fillId="3" borderId="1"/>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8" fillId="0" borderId="0" applyFont="0" applyFill="0" applyBorder="0" applyAlignment="0" applyProtection="0"/>
    <xf numFmtId="44" fontId="4" fillId="0" borderId="0" applyFont="0" applyFill="0" applyBorder="0" applyAlignment="0" applyProtection="0"/>
    <xf numFmtId="44" fontId="2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9" fillId="2" borderId="2">
      <protection locked="0"/>
    </xf>
    <xf numFmtId="164" fontId="23" fillId="2" borderId="2">
      <protection locked="0"/>
    </xf>
    <xf numFmtId="164" fontId="30" fillId="2" borderId="2">
      <protection locked="0"/>
    </xf>
    <xf numFmtId="164" fontId="23" fillId="2" borderId="2">
      <protection locked="0"/>
    </xf>
    <xf numFmtId="164" fontId="23" fillId="2" borderId="2">
      <protection locked="0"/>
    </xf>
    <xf numFmtId="164" fontId="35" fillId="2" borderId="2">
      <protection locked="0"/>
    </xf>
    <xf numFmtId="164" fontId="23" fillId="2" borderId="2">
      <protection locked="0"/>
    </xf>
    <xf numFmtId="164" fontId="23" fillId="2" borderId="2">
      <protection locked="0"/>
    </xf>
    <xf numFmtId="164" fontId="36" fillId="2" borderId="2">
      <protection locked="0"/>
    </xf>
    <xf numFmtId="164" fontId="23" fillId="2" borderId="2">
      <protection locked="0"/>
    </xf>
    <xf numFmtId="164" fontId="23" fillId="2" borderId="2">
      <protection locked="0"/>
    </xf>
    <xf numFmtId="164" fontId="38" fillId="2" borderId="2">
      <protection locked="0"/>
    </xf>
    <xf numFmtId="164" fontId="23" fillId="2" borderId="2">
      <protection locked="0"/>
    </xf>
    <xf numFmtId="164" fontId="23" fillId="2" borderId="2">
      <protection locked="0"/>
    </xf>
    <xf numFmtId="164" fontId="23" fillId="2" borderId="2">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198">
    <xf numFmtId="0" fontId="0" fillId="0" borderId="0" xfId="0"/>
    <xf numFmtId="38" fontId="3" fillId="0" borderId="0" xfId="0" applyNumberFormat="1" applyFont="1" applyFill="1" applyBorder="1" applyAlignment="1" applyProtection="1">
      <alignment horizontal="right"/>
    </xf>
    <xf numFmtId="0" fontId="9" fillId="0" borderId="0" xfId="0" applyFont="1" applyFill="1" applyBorder="1" applyAlignment="1" applyProtection="1">
      <alignment horizontal="right"/>
    </xf>
    <xf numFmtId="0" fontId="3" fillId="0" borderId="0" xfId="0" applyFont="1" applyFill="1" applyBorder="1" applyProtection="1"/>
    <xf numFmtId="38" fontId="3" fillId="0" borderId="0" xfId="0" applyNumberFormat="1" applyFont="1" applyFill="1" applyBorder="1" applyAlignment="1" applyProtection="1"/>
    <xf numFmtId="0" fontId="9" fillId="0" borderId="0" xfId="0" applyFont="1" applyAlignment="1" applyProtection="1">
      <alignment horizontal="right"/>
    </xf>
    <xf numFmtId="0" fontId="9" fillId="0" borderId="0" xfId="0" applyFont="1" applyProtection="1"/>
    <xf numFmtId="5" fontId="9" fillId="0" borderId="0" xfId="0" applyNumberFormat="1" applyFont="1" applyProtection="1"/>
    <xf numFmtId="0" fontId="3" fillId="0" borderId="0" xfId="0" applyFont="1" applyFill="1" applyBorder="1" applyAlignment="1" applyProtection="1"/>
    <xf numFmtId="0" fontId="3" fillId="0" borderId="3" xfId="0" applyFont="1" applyBorder="1" applyAlignment="1" applyProtection="1">
      <alignment horizontal="center"/>
    </xf>
    <xf numFmtId="0" fontId="3" fillId="0" borderId="2"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4" xfId="0" applyFont="1" applyBorder="1" applyAlignment="1" applyProtection="1">
      <alignment horizontal="center" vertical="top"/>
    </xf>
    <xf numFmtId="5" fontId="12" fillId="0" borderId="0" xfId="0" applyNumberFormat="1" applyFont="1" applyProtection="1"/>
    <xf numFmtId="0" fontId="12" fillId="0" borderId="0" xfId="0" applyFont="1" applyAlignment="1" applyProtection="1">
      <alignment horizontal="left"/>
    </xf>
    <xf numFmtId="0" fontId="8" fillId="0" borderId="0" xfId="0" applyFont="1" applyFill="1" applyBorder="1" applyAlignment="1" applyProtection="1"/>
    <xf numFmtId="0" fontId="5" fillId="0" borderId="0" xfId="0" applyFont="1" applyFill="1" applyBorder="1" applyAlignment="1" applyProtection="1"/>
    <xf numFmtId="0" fontId="0" fillId="0" borderId="5" xfId="0" applyBorder="1"/>
    <xf numFmtId="0" fontId="10" fillId="0" borderId="0" xfId="0" applyFont="1" applyFill="1" applyBorder="1" applyAlignment="1" applyProtection="1"/>
    <xf numFmtId="5" fontId="5" fillId="0" borderId="0" xfId="0" applyNumberFormat="1" applyFont="1" applyAlignment="1" applyProtection="1">
      <alignment horizontal="left"/>
    </xf>
    <xf numFmtId="5" fontId="5" fillId="0" borderId="0" xfId="0" applyNumberFormat="1" applyFont="1" applyAlignment="1" applyProtection="1">
      <alignment horizontal="right"/>
    </xf>
    <xf numFmtId="0" fontId="6" fillId="0" borderId="0" xfId="0" applyFont="1" applyFill="1" applyBorder="1" applyAlignment="1" applyProtection="1">
      <alignment vertical="center"/>
    </xf>
    <xf numFmtId="14" fontId="7" fillId="0" borderId="0" xfId="0" applyNumberFormat="1" applyFont="1" applyFill="1" applyAlignment="1" applyProtection="1"/>
    <xf numFmtId="0" fontId="14" fillId="0" borderId="0" xfId="0" applyFont="1" applyFill="1" applyBorder="1" applyAlignment="1" applyProtection="1">
      <alignment horizontal="center"/>
    </xf>
    <xf numFmtId="0" fontId="3" fillId="0" borderId="0" xfId="0" applyFont="1" applyFill="1" applyProtection="1"/>
    <xf numFmtId="0" fontId="5" fillId="0" borderId="0" xfId="0" applyFont="1" applyFill="1" applyProtection="1"/>
    <xf numFmtId="0" fontId="7" fillId="0" borderId="0" xfId="0" applyFont="1" applyFill="1" applyAlignment="1" applyProtection="1"/>
    <xf numFmtId="0" fontId="0" fillId="0" borderId="0" xfId="0" applyProtection="1"/>
    <xf numFmtId="0" fontId="4" fillId="0" borderId="0" xfId="562"/>
    <xf numFmtId="170" fontId="24" fillId="0" borderId="0" xfId="562" applyNumberFormat="1" applyFont="1" applyAlignment="1">
      <alignment horizontal="left"/>
    </xf>
    <xf numFmtId="0" fontId="24" fillId="0" borderId="0" xfId="562" applyFont="1" applyAlignment="1">
      <alignment horizontal="center"/>
    </xf>
    <xf numFmtId="0" fontId="23" fillId="0" borderId="0" xfId="562" applyFont="1"/>
    <xf numFmtId="0" fontId="23" fillId="0" borderId="0" xfId="562" applyFont="1" applyAlignment="1">
      <alignment horizontal="center"/>
    </xf>
    <xf numFmtId="0" fontId="23" fillId="0" borderId="0" xfId="562" applyFont="1" applyAlignment="1"/>
    <xf numFmtId="0" fontId="24" fillId="0" borderId="0" xfId="562" quotePrefix="1" applyFont="1" applyAlignment="1">
      <alignment horizontal="left"/>
    </xf>
    <xf numFmtId="0" fontId="24" fillId="0" borderId="0" xfId="562" applyFont="1" applyBorder="1" applyAlignment="1">
      <alignment horizontal="center"/>
    </xf>
    <xf numFmtId="0" fontId="21" fillId="0" borderId="0" xfId="562" applyFont="1"/>
    <xf numFmtId="0" fontId="25" fillId="0" borderId="0" xfId="562" applyFont="1"/>
    <xf numFmtId="0" fontId="24" fillId="0" borderId="0" xfId="562" applyFont="1" applyBorder="1" applyAlignment="1">
      <alignment horizontal="center" shrinkToFit="1"/>
    </xf>
    <xf numFmtId="0" fontId="25" fillId="0" borderId="0" xfId="562" applyFont="1" applyBorder="1" applyAlignment="1">
      <alignment horizontal="center" wrapText="1"/>
    </xf>
    <xf numFmtId="0" fontId="4" fillId="0" borderId="0" xfId="0" applyFont="1"/>
    <xf numFmtId="0" fontId="23" fillId="0" borderId="0" xfId="0" applyFont="1"/>
    <xf numFmtId="0" fontId="21" fillId="0" borderId="0" xfId="0" applyFont="1"/>
    <xf numFmtId="0" fontId="24" fillId="0" borderId="0" xfId="0" applyFont="1" applyAlignment="1">
      <alignment horizontal="center"/>
    </xf>
    <xf numFmtId="0" fontId="23" fillId="0" borderId="0" xfId="0" applyFont="1" applyAlignment="1"/>
    <xf numFmtId="0" fontId="26" fillId="0" borderId="0" xfId="0" applyFont="1" applyAlignment="1"/>
    <xf numFmtId="0" fontId="25" fillId="0" borderId="0" xfId="0" applyFont="1"/>
    <xf numFmtId="0" fontId="25" fillId="0" borderId="2" xfId="0" applyFont="1" applyBorder="1" applyAlignment="1">
      <alignment horizontal="center"/>
    </xf>
    <xf numFmtId="0" fontId="25" fillId="0" borderId="2" xfId="0" applyFont="1" applyBorder="1" applyAlignment="1">
      <alignment horizontal="center" wrapText="1"/>
    </xf>
    <xf numFmtId="41" fontId="19" fillId="0" borderId="0" xfId="0" applyNumberFormat="1" applyFont="1" applyFill="1" applyBorder="1" applyProtection="1"/>
    <xf numFmtId="0" fontId="13" fillId="0" borderId="0" xfId="0" applyFont="1" applyFill="1" applyBorder="1" applyAlignment="1" applyProtection="1">
      <alignment vertical="center"/>
    </xf>
    <xf numFmtId="0" fontId="5" fillId="0" borderId="0" xfId="0" applyFont="1" applyBorder="1" applyAlignment="1" applyProtection="1">
      <alignment horizontal="right"/>
    </xf>
    <xf numFmtId="0" fontId="7" fillId="0" borderId="0" xfId="0" applyFont="1" applyFill="1" applyBorder="1" applyAlignment="1" applyProtection="1"/>
    <xf numFmtId="14" fontId="7" fillId="0" borderId="0" xfId="0" applyNumberFormat="1" applyFont="1" applyFill="1" applyBorder="1" applyAlignment="1" applyProtection="1"/>
    <xf numFmtId="0" fontId="7" fillId="0" borderId="0" xfId="0" applyFont="1" applyFill="1" applyBorder="1" applyAlignment="1" applyProtection="1">
      <alignment horizontal="left"/>
    </xf>
    <xf numFmtId="5" fontId="5" fillId="0" borderId="0" xfId="0" applyNumberFormat="1" applyFont="1" applyFill="1" applyBorder="1" applyAlignment="1" applyProtection="1">
      <alignment horizontal="right"/>
    </xf>
    <xf numFmtId="42" fontId="3" fillId="0" borderId="0" xfId="0" applyNumberFormat="1" applyFont="1" applyFill="1" applyBorder="1" applyAlignment="1" applyProtection="1"/>
    <xf numFmtId="0" fontId="5" fillId="0" borderId="0" xfId="0" applyFont="1" applyFill="1" applyAlignment="1" applyProtection="1">
      <alignment horizontal="right"/>
    </xf>
    <xf numFmtId="0" fontId="3" fillId="0" borderId="0" xfId="0" applyFont="1" applyFill="1" applyAlignment="1" applyProtection="1">
      <alignment horizontal="right"/>
    </xf>
    <xf numFmtId="0" fontId="3" fillId="0" borderId="0" xfId="0" applyFont="1" applyFill="1" applyAlignment="1" applyProtection="1"/>
    <xf numFmtId="41" fontId="3" fillId="0" borderId="0" xfId="0" applyNumberFormat="1" applyFont="1" applyFill="1" applyBorder="1" applyAlignment="1" applyProtection="1"/>
    <xf numFmtId="0" fontId="5" fillId="0" borderId="0" xfId="0" applyFont="1" applyFill="1" applyBorder="1" applyAlignment="1" applyProtection="1">
      <alignment horizontal="right"/>
    </xf>
    <xf numFmtId="5" fontId="5" fillId="0" borderId="0" xfId="0" applyNumberFormat="1" applyFont="1" applyFill="1" applyBorder="1" applyAlignment="1" applyProtection="1">
      <alignment horizontal="left"/>
    </xf>
    <xf numFmtId="0" fontId="23" fillId="0" borderId="0" xfId="562" applyFont="1" applyAlignment="1">
      <alignment horizontal="right"/>
    </xf>
    <xf numFmtId="0" fontId="22" fillId="0" borderId="0" xfId="0" applyFont="1" applyFill="1" applyAlignment="1" applyProtection="1"/>
    <xf numFmtId="0" fontId="5" fillId="0" borderId="0" xfId="0" applyFont="1" applyFill="1" applyAlignment="1" applyProtection="1"/>
    <xf numFmtId="0" fontId="3" fillId="0" borderId="0" xfId="0" applyFont="1" applyFill="1" applyAlignment="1" applyProtection="1">
      <alignment horizontal="center"/>
    </xf>
    <xf numFmtId="0" fontId="5" fillId="0" borderId="0" xfId="0" applyFont="1" applyFill="1" applyBorder="1" applyProtection="1"/>
    <xf numFmtId="37" fontId="3" fillId="0" borderId="0" xfId="0" applyNumberFormat="1" applyFont="1" applyFill="1" applyProtection="1"/>
    <xf numFmtId="5" fontId="5" fillId="0" borderId="0" xfId="0" applyNumberFormat="1" applyFont="1" applyBorder="1" applyAlignment="1" applyProtection="1">
      <alignment horizontal="left"/>
    </xf>
    <xf numFmtId="37" fontId="3" fillId="0" borderId="0" xfId="0" applyNumberFormat="1" applyFont="1" applyFill="1" applyBorder="1" applyProtection="1"/>
    <xf numFmtId="170" fontId="24" fillId="0" borderId="0" xfId="0" applyNumberFormat="1" applyFont="1" applyAlignment="1">
      <alignment horizontal="right"/>
    </xf>
    <xf numFmtId="0" fontId="23" fillId="0" borderId="0" xfId="0" applyFont="1" applyAlignment="1">
      <alignment horizontal="left"/>
    </xf>
    <xf numFmtId="0" fontId="23" fillId="0" borderId="0" xfId="0" applyNumberFormat="1" applyFont="1" applyAlignment="1">
      <alignment horizontal="left"/>
    </xf>
    <xf numFmtId="0" fontId="5" fillId="0" borderId="0" xfId="562" applyFont="1" applyBorder="1" applyAlignment="1">
      <alignment horizontal="center"/>
    </xf>
    <xf numFmtId="0" fontId="3" fillId="0" borderId="0" xfId="0" applyFont="1"/>
    <xf numFmtId="42" fontId="31" fillId="0" borderId="0" xfId="0" applyNumberFormat="1" applyFont="1"/>
    <xf numFmtId="0" fontId="30" fillId="0" borderId="0" xfId="0" applyFont="1" applyBorder="1" applyAlignment="1" applyProtection="1">
      <alignment horizontal="left"/>
    </xf>
    <xf numFmtId="38" fontId="30" fillId="0" borderId="0" xfId="0" applyNumberFormat="1" applyFont="1" applyFill="1" applyBorder="1" applyAlignment="1" applyProtection="1">
      <alignment horizontal="left"/>
    </xf>
    <xf numFmtId="0" fontId="1" fillId="0" borderId="0" xfId="0" applyFont="1" applyAlignment="1" applyProtection="1">
      <alignment horizontal="center"/>
    </xf>
    <xf numFmtId="0" fontId="5" fillId="0" borderId="6" xfId="0" applyFont="1" applyFill="1" applyBorder="1" applyAlignment="1" applyProtection="1">
      <alignment horizontal="right"/>
    </xf>
    <xf numFmtId="164" fontId="5" fillId="0" borderId="0" xfId="0" applyNumberFormat="1" applyFont="1" applyBorder="1" applyAlignment="1" applyProtection="1">
      <alignment horizontal="right" indent="2"/>
    </xf>
    <xf numFmtId="0" fontId="30" fillId="0" borderId="0" xfId="0" applyFont="1" applyProtection="1"/>
    <xf numFmtId="0" fontId="32" fillId="0" borderId="0" xfId="0" applyFont="1" applyAlignment="1" applyProtection="1">
      <alignment horizontal="left"/>
    </xf>
    <xf numFmtId="0" fontId="30" fillId="0" borderId="0" xfId="0" applyFont="1" applyAlignment="1" applyProtection="1">
      <alignment horizontal="right"/>
    </xf>
    <xf numFmtId="0" fontId="30" fillId="0" borderId="0" xfId="0" applyFont="1" applyAlignment="1" applyProtection="1">
      <alignment horizontal="left"/>
    </xf>
    <xf numFmtId="5" fontId="30" fillId="0" borderId="0" xfId="0" applyNumberFormat="1" applyFont="1" applyProtection="1"/>
    <xf numFmtId="0" fontId="30" fillId="0" borderId="0" xfId="562" applyFont="1" applyAlignment="1" applyProtection="1">
      <alignment horizontal="right"/>
    </xf>
    <xf numFmtId="164" fontId="30" fillId="0" borderId="0" xfId="0" applyNumberFormat="1" applyFont="1" applyFill="1" applyBorder="1" applyProtection="1"/>
    <xf numFmtId="0" fontId="30" fillId="0" borderId="0" xfId="0" applyFont="1" applyFill="1" applyBorder="1" applyAlignment="1" applyProtection="1"/>
    <xf numFmtId="0" fontId="30" fillId="0" borderId="0" xfId="0" applyFont="1" applyFill="1" applyBorder="1" applyAlignment="1" applyProtection="1">
      <alignment horizontal="center"/>
    </xf>
    <xf numFmtId="0" fontId="5" fillId="0" borderId="0" xfId="562" applyFont="1" applyAlignment="1" applyProtection="1">
      <alignment horizontal="right"/>
    </xf>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right"/>
    </xf>
    <xf numFmtId="37" fontId="3" fillId="0" borderId="2" xfId="0" applyNumberFormat="1" applyFont="1" applyFill="1" applyBorder="1" applyProtection="1"/>
    <xf numFmtId="0" fontId="6" fillId="0" borderId="2" xfId="0" applyFont="1" applyFill="1" applyBorder="1" applyProtection="1"/>
    <xf numFmtId="0" fontId="6" fillId="0" borderId="2" xfId="0" applyFont="1" applyFill="1" applyBorder="1" applyAlignment="1" applyProtection="1">
      <alignment vertical="center"/>
    </xf>
    <xf numFmtId="0" fontId="6" fillId="0" borderId="2" xfId="0" applyFont="1" applyFill="1" applyBorder="1" applyAlignment="1" applyProtection="1"/>
    <xf numFmtId="0" fontId="35" fillId="0" borderId="0" xfId="0" applyFont="1"/>
    <xf numFmtId="0" fontId="35" fillId="0" borderId="0" xfId="0" applyNumberFormat="1" applyFont="1" applyBorder="1" applyAlignment="1">
      <alignment horizontal="left"/>
    </xf>
    <xf numFmtId="0" fontId="35" fillId="0" borderId="0" xfId="0" applyFont="1" applyBorder="1" applyAlignment="1">
      <alignment horizontal="left"/>
    </xf>
    <xf numFmtId="0" fontId="35" fillId="0" borderId="0" xfId="0" applyFont="1" applyFill="1" applyBorder="1" applyAlignment="1" applyProtection="1">
      <alignment horizontal="left"/>
    </xf>
    <xf numFmtId="0" fontId="23" fillId="0" borderId="0" xfId="562" applyFont="1" applyBorder="1" applyAlignment="1">
      <alignment horizontal="center"/>
    </xf>
    <xf numFmtId="0" fontId="25" fillId="0" borderId="2" xfId="562" applyFont="1" applyBorder="1" applyAlignment="1">
      <alignment horizontal="center"/>
    </xf>
    <xf numFmtId="0" fontId="25" fillId="0" borderId="1" xfId="562" applyFont="1" applyBorder="1" applyAlignment="1">
      <alignment horizontal="center"/>
    </xf>
    <xf numFmtId="0" fontId="25" fillId="0" borderId="9" xfId="562" applyFont="1" applyBorder="1" applyAlignment="1">
      <alignment horizontal="center"/>
    </xf>
    <xf numFmtId="0" fontId="25" fillId="0" borderId="7" xfId="562" applyFont="1" applyBorder="1" applyAlignment="1">
      <alignment horizontal="center"/>
    </xf>
    <xf numFmtId="0" fontId="25" fillId="0" borderId="2" xfId="562" applyFont="1" applyFill="1" applyBorder="1" applyAlignment="1">
      <alignment horizontal="center"/>
    </xf>
    <xf numFmtId="37" fontId="5" fillId="0" borderId="0" xfId="0" applyNumberFormat="1" applyFont="1" applyFill="1" applyProtection="1"/>
    <xf numFmtId="0" fontId="3" fillId="0" borderId="10" xfId="0" applyFont="1" applyFill="1" applyBorder="1" applyAlignment="1" applyProtection="1">
      <alignment horizontal="right"/>
    </xf>
    <xf numFmtId="0" fontId="20" fillId="0" borderId="2" xfId="0" applyFont="1" applyBorder="1" applyAlignment="1">
      <alignment horizontal="right" indent="1"/>
    </xf>
    <xf numFmtId="10" fontId="25" fillId="0" borderId="5" xfId="0" applyNumberFormat="1" applyFont="1" applyBorder="1"/>
    <xf numFmtId="0" fontId="23" fillId="0" borderId="8" xfId="0" applyFont="1" applyBorder="1" applyAlignment="1"/>
    <xf numFmtId="0" fontId="26" fillId="0" borderId="8" xfId="0" applyFont="1" applyBorder="1" applyAlignment="1"/>
    <xf numFmtId="0" fontId="25" fillId="0" borderId="5" xfId="0" applyFont="1" applyBorder="1"/>
    <xf numFmtId="170" fontId="24" fillId="0" borderId="8" xfId="562" applyNumberFormat="1" applyFont="1" applyBorder="1" applyAlignment="1">
      <alignment horizontal="left"/>
    </xf>
    <xf numFmtId="0" fontId="4" fillId="0" borderId="0" xfId="0" applyFont="1" applyFill="1" applyProtection="1"/>
    <xf numFmtId="0" fontId="26" fillId="0" borderId="0" xfId="0" applyFont="1" applyFill="1" applyBorder="1" applyAlignment="1" applyProtection="1">
      <alignment horizontal="left"/>
    </xf>
    <xf numFmtId="0" fontId="23" fillId="0" borderId="0" xfId="0" applyFont="1" applyFill="1" applyBorder="1" applyProtection="1"/>
    <xf numFmtId="5" fontId="15" fillId="0" borderId="0" xfId="0" applyNumberFormat="1" applyFont="1" applyProtection="1"/>
    <xf numFmtId="0" fontId="2" fillId="0" borderId="0" xfId="0" applyFont="1" applyProtection="1"/>
    <xf numFmtId="14" fontId="34" fillId="0" borderId="0" xfId="0" applyNumberFormat="1" applyFont="1" applyFill="1" applyBorder="1" applyProtection="1"/>
    <xf numFmtId="0" fontId="35" fillId="0" borderId="0" xfId="562" applyFont="1" applyAlignment="1">
      <alignment horizontal="left" vertical="center" wrapText="1"/>
    </xf>
    <xf numFmtId="0" fontId="35" fillId="0" borderId="0" xfId="562" applyFont="1" applyAlignment="1">
      <alignment horizontal="left"/>
    </xf>
    <xf numFmtId="5" fontId="23" fillId="0" borderId="0" xfId="0" applyNumberFormat="1" applyFont="1" applyFill="1" applyBorder="1" applyAlignment="1" applyProtection="1">
      <alignment horizontal="center"/>
    </xf>
    <xf numFmtId="5" fontId="0" fillId="0" borderId="0" xfId="0" applyNumberFormat="1" applyFill="1" applyBorder="1" applyAlignment="1" applyProtection="1">
      <alignment horizontal="center"/>
    </xf>
    <xf numFmtId="0" fontId="3" fillId="0" borderId="0" xfId="0" applyFont="1" applyFill="1" applyBorder="1" applyAlignment="1" applyProtection="1">
      <alignment horizontal="center"/>
    </xf>
    <xf numFmtId="41" fontId="3" fillId="0" borderId="0" xfId="562" applyNumberFormat="1" applyFont="1" applyFill="1" applyProtection="1">
      <protection locked="0"/>
    </xf>
    <xf numFmtId="169" fontId="21" fillId="0" borderId="0" xfId="0" applyNumberFormat="1" applyFont="1"/>
    <xf numFmtId="0" fontId="21" fillId="0" borderId="9" xfId="0" applyFont="1" applyBorder="1"/>
    <xf numFmtId="0" fontId="21" fillId="0" borderId="7" xfId="0" applyFont="1" applyBorder="1"/>
    <xf numFmtId="0" fontId="20" fillId="0" borderId="1" xfId="0" applyFont="1" applyBorder="1" applyAlignment="1">
      <alignment horizontal="right"/>
    </xf>
    <xf numFmtId="38" fontId="5" fillId="0" borderId="0" xfId="0" applyNumberFormat="1" applyFont="1" applyFill="1" applyBorder="1" applyAlignment="1" applyProtection="1"/>
    <xf numFmtId="38" fontId="5" fillId="0" borderId="0" xfId="0" applyNumberFormat="1" applyFont="1" applyFill="1" applyBorder="1" applyAlignment="1" applyProtection="1">
      <alignment horizontal="right"/>
    </xf>
    <xf numFmtId="0" fontId="7" fillId="0" borderId="0" xfId="0" applyFont="1" applyFill="1" applyBorder="1" applyAlignment="1" applyProtection="1">
      <alignment horizontal="center"/>
    </xf>
    <xf numFmtId="42" fontId="5" fillId="0" borderId="0" xfId="0" applyNumberFormat="1" applyFont="1" applyFill="1" applyBorder="1" applyAlignment="1" applyProtection="1"/>
    <xf numFmtId="41" fontId="5" fillId="0" borderId="0" xfId="0" applyNumberFormat="1" applyFont="1" applyFill="1" applyBorder="1" applyAlignment="1" applyProtection="1"/>
    <xf numFmtId="0" fontId="7"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40" fillId="0" borderId="0" xfId="0" applyFont="1" applyFill="1" applyBorder="1" applyAlignment="1" applyProtection="1"/>
    <xf numFmtId="0" fontId="23" fillId="0" borderId="0" xfId="562" applyFont="1" applyAlignment="1">
      <alignment horizontal="left" vertical="center" wrapText="1"/>
    </xf>
    <xf numFmtId="0" fontId="23" fillId="0" borderId="0" xfId="562" applyFont="1" applyAlignment="1">
      <alignment horizontal="left"/>
    </xf>
    <xf numFmtId="41" fontId="3" fillId="0" borderId="0" xfId="0" applyNumberFormat="1" applyFont="1" applyFill="1" applyBorder="1" applyProtection="1"/>
    <xf numFmtId="0" fontId="6" fillId="0" borderId="7" xfId="0" applyFont="1" applyFill="1" applyBorder="1" applyAlignment="1" applyProtection="1">
      <alignment horizontal="left" vertical="center"/>
    </xf>
    <xf numFmtId="41" fontId="3" fillId="4" borderId="0" xfId="562" applyNumberFormat="1" applyFont="1" applyFill="1" applyProtection="1">
      <protection locked="0"/>
    </xf>
    <xf numFmtId="0" fontId="4" fillId="0" borderId="0" xfId="0" applyFont="1" applyFill="1" applyBorder="1" applyAlignment="1"/>
    <xf numFmtId="0" fontId="4" fillId="0" borderId="0" xfId="0" applyFont="1" applyFill="1" applyBorder="1" applyAlignment="1" applyProtection="1"/>
    <xf numFmtId="41" fontId="3" fillId="0" borderId="7" xfId="0" applyNumberFormat="1" applyFont="1" applyFill="1" applyBorder="1" applyProtection="1"/>
    <xf numFmtId="0" fontId="5" fillId="0" borderId="0" xfId="0" applyFont="1" applyFill="1" applyBorder="1" applyAlignment="1" applyProtection="1">
      <alignment horizontal="right" indent="1"/>
    </xf>
    <xf numFmtId="5" fontId="5" fillId="0" borderId="0" xfId="0" applyNumberFormat="1" applyFont="1" applyFill="1" applyAlignment="1" applyProtection="1">
      <alignment horizontal="right" indent="1"/>
    </xf>
    <xf numFmtId="5" fontId="5" fillId="0" borderId="0" xfId="0" applyNumberFormat="1" applyFont="1" applyFill="1" applyAlignment="1" applyProtection="1">
      <alignment horizontal="left"/>
    </xf>
    <xf numFmtId="5" fontId="5" fillId="0" borderId="0" xfId="0" applyNumberFormat="1" applyFont="1" applyFill="1" applyAlignment="1" applyProtection="1">
      <alignment horizontal="right"/>
    </xf>
    <xf numFmtId="0" fontId="6" fillId="0" borderId="7" xfId="0" applyFont="1" applyFill="1" applyBorder="1" applyProtection="1"/>
    <xf numFmtId="41" fontId="3" fillId="0" borderId="7" xfId="562" applyNumberFormat="1" applyFont="1" applyFill="1" applyBorder="1" applyProtection="1">
      <protection locked="0"/>
    </xf>
    <xf numFmtId="0" fontId="6" fillId="0" borderId="7" xfId="0" applyFont="1" applyFill="1" applyBorder="1" applyAlignment="1" applyProtection="1"/>
    <xf numFmtId="41" fontId="3" fillId="0" borderId="17" xfId="0" applyNumberFormat="1" applyFont="1" applyFill="1" applyBorder="1" applyAlignment="1" applyProtection="1">
      <alignment horizontal="center"/>
    </xf>
    <xf numFmtId="41" fontId="3" fillId="0" borderId="16" xfId="0" applyNumberFormat="1" applyFont="1" applyFill="1" applyBorder="1" applyAlignment="1" applyProtection="1">
      <alignment horizontal="center"/>
    </xf>
    <xf numFmtId="0" fontId="3" fillId="0" borderId="7" xfId="0" applyFont="1" applyFill="1" applyBorder="1" applyAlignment="1" applyProtection="1">
      <alignment horizontal="center"/>
    </xf>
    <xf numFmtId="0" fontId="3" fillId="0" borderId="16" xfId="0" applyFont="1" applyFill="1" applyBorder="1" applyAlignment="1" applyProtection="1">
      <alignment horizontal="center"/>
    </xf>
    <xf numFmtId="0" fontId="3" fillId="0" borderId="18" xfId="0" applyFont="1" applyFill="1" applyBorder="1" applyAlignment="1" applyProtection="1">
      <alignment horizontal="center"/>
    </xf>
    <xf numFmtId="41" fontId="3" fillId="4" borderId="0" xfId="0" applyNumberFormat="1" applyFont="1" applyFill="1" applyBorder="1" applyProtection="1">
      <protection locked="0"/>
    </xf>
    <xf numFmtId="41" fontId="3" fillId="0" borderId="7" xfId="0" applyNumberFormat="1" applyFont="1" applyFill="1" applyBorder="1" applyAlignment="1" applyProtection="1"/>
    <xf numFmtId="42" fontId="3" fillId="0" borderId="7" xfId="0" applyNumberFormat="1" applyFont="1" applyFill="1" applyBorder="1" applyProtection="1"/>
    <xf numFmtId="38" fontId="3" fillId="0" borderId="0" xfId="0" applyNumberFormat="1" applyFont="1" applyFill="1" applyBorder="1" applyAlignment="1" applyProtection="1">
      <alignment horizontal="center"/>
    </xf>
    <xf numFmtId="0" fontId="3" fillId="0" borderId="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6" fillId="0" borderId="18" xfId="0" applyFont="1" applyFill="1" applyBorder="1" applyAlignment="1" applyProtection="1"/>
    <xf numFmtId="0" fontId="3" fillId="0" borderId="10" xfId="0" applyFont="1" applyFill="1" applyBorder="1" applyProtection="1"/>
    <xf numFmtId="0" fontId="6" fillId="0" borderId="18" xfId="0" applyFont="1" applyFill="1" applyBorder="1" applyAlignment="1" applyProtection="1">
      <alignment vertical="center"/>
    </xf>
    <xf numFmtId="0" fontId="3" fillId="4" borderId="0" xfId="562" applyFont="1" applyFill="1" applyAlignment="1" applyProtection="1">
      <alignment horizontal="center"/>
      <protection locked="0"/>
    </xf>
    <xf numFmtId="0" fontId="3" fillId="0" borderId="5" xfId="0" applyFont="1" applyFill="1" applyBorder="1" applyAlignment="1" applyProtection="1">
      <alignment horizontal="center"/>
    </xf>
    <xf numFmtId="0" fontId="26" fillId="0" borderId="0" xfId="0" applyFont="1" applyFill="1" applyAlignment="1" applyProtection="1">
      <alignment horizontal="left"/>
    </xf>
    <xf numFmtId="14" fontId="26" fillId="0" borderId="0" xfId="0" applyNumberFormat="1" applyFont="1" applyFill="1" applyAlignment="1" applyProtection="1">
      <alignment horizontal="center"/>
    </xf>
    <xf numFmtId="0" fontId="20" fillId="0" borderId="2" xfId="0" applyFont="1" applyBorder="1" applyAlignment="1">
      <alignment horizontal="left"/>
    </xf>
    <xf numFmtId="41" fontId="43" fillId="4" borderId="0" xfId="562" applyNumberFormat="1" applyFont="1" applyFill="1" applyProtection="1">
      <protection locked="0"/>
    </xf>
    <xf numFmtId="42" fontId="43" fillId="0" borderId="19" xfId="0" applyNumberFormat="1" applyFont="1" applyFill="1" applyBorder="1" applyProtection="1"/>
    <xf numFmtId="42" fontId="43" fillId="0" borderId="0" xfId="0" applyNumberFormat="1" applyFont="1" applyFill="1" applyProtection="1"/>
    <xf numFmtId="42" fontId="43" fillId="0" borderId="10" xfId="0" applyNumberFormat="1" applyFont="1" applyFill="1" applyBorder="1" applyProtection="1"/>
    <xf numFmtId="41" fontId="43" fillId="0" borderId="19" xfId="0" applyNumberFormat="1" applyFont="1" applyFill="1" applyBorder="1" applyProtection="1"/>
    <xf numFmtId="41" fontId="43" fillId="0" borderId="0" xfId="0" applyNumberFormat="1" applyFont="1" applyFill="1" applyProtection="1"/>
    <xf numFmtId="41" fontId="43" fillId="0" borderId="10" xfId="0" applyNumberFormat="1" applyFont="1" applyFill="1" applyBorder="1" applyProtection="1"/>
    <xf numFmtId="41" fontId="43" fillId="0" borderId="16" xfId="0" applyNumberFormat="1" applyFont="1" applyFill="1" applyBorder="1" applyProtection="1"/>
    <xf numFmtId="41" fontId="43" fillId="0" borderId="7" xfId="0" applyNumberFormat="1" applyFont="1" applyFill="1" applyBorder="1" applyProtection="1"/>
    <xf numFmtId="41" fontId="43" fillId="0" borderId="18" xfId="0" applyNumberFormat="1" applyFont="1" applyFill="1" applyBorder="1" applyProtection="1"/>
    <xf numFmtId="41" fontId="43" fillId="4" borderId="0" xfId="0" applyNumberFormat="1" applyFont="1" applyFill="1" applyBorder="1" applyProtection="1">
      <protection locked="0"/>
    </xf>
    <xf numFmtId="41" fontId="43" fillId="0" borderId="0" xfId="0" applyNumberFormat="1" applyFont="1" applyFill="1" applyProtection="1">
      <protection locked="0"/>
    </xf>
    <xf numFmtId="41" fontId="43" fillId="0" borderId="7" xfId="562" applyNumberFormat="1" applyFont="1" applyFill="1" applyBorder="1" applyProtection="1">
      <protection locked="0"/>
    </xf>
    <xf numFmtId="41" fontId="43" fillId="0" borderId="16" xfId="0" applyNumberFormat="1" applyFont="1" applyFill="1" applyBorder="1" applyAlignment="1" applyProtection="1"/>
    <xf numFmtId="41" fontId="43" fillId="0" borderId="7" xfId="0" applyNumberFormat="1" applyFont="1" applyFill="1" applyBorder="1" applyAlignment="1" applyProtection="1"/>
    <xf numFmtId="42" fontId="43" fillId="0" borderId="16" xfId="0" applyNumberFormat="1" applyFont="1" applyFill="1" applyBorder="1" applyProtection="1"/>
    <xf numFmtId="42" fontId="43" fillId="0" borderId="7" xfId="0" applyNumberFormat="1" applyFont="1" applyFill="1" applyBorder="1" applyProtection="1"/>
    <xf numFmtId="42" fontId="43" fillId="0" borderId="18" xfId="0" applyNumberFormat="1" applyFont="1" applyFill="1" applyBorder="1" applyProtection="1"/>
    <xf numFmtId="0" fontId="3" fillId="0" borderId="0" xfId="0" applyFont="1" applyFill="1" applyBorder="1" applyAlignment="1" applyProtection="1">
      <alignment horizontal="left"/>
    </xf>
    <xf numFmtId="0" fontId="3" fillId="4" borderId="0" xfId="0" applyFont="1" applyFill="1" applyBorder="1" applyAlignment="1" applyProtection="1">
      <alignment horizontal="left"/>
      <protection locked="0"/>
    </xf>
    <xf numFmtId="0" fontId="3" fillId="0" borderId="7" xfId="0" applyFont="1" applyFill="1" applyBorder="1" applyAlignment="1" applyProtection="1">
      <alignment horizontal="left"/>
    </xf>
    <xf numFmtId="0" fontId="3" fillId="4" borderId="0" xfId="0" applyFont="1" applyFill="1" applyBorder="1" applyProtection="1">
      <protection locked="0"/>
    </xf>
    <xf numFmtId="0" fontId="5" fillId="0" borderId="0" xfId="0" applyFont="1" applyFill="1" applyBorder="1" applyAlignment="1" applyProtection="1">
      <alignment horizontal="left" indent="2"/>
    </xf>
    <xf numFmtId="0" fontId="3" fillId="0" borderId="8" xfId="0" applyFont="1" applyFill="1" applyBorder="1" applyProtection="1"/>
    <xf numFmtId="0" fontId="24" fillId="0" borderId="0" xfId="0" applyFont="1" applyAlignment="1">
      <alignment horizontal="right"/>
    </xf>
    <xf numFmtId="0" fontId="24" fillId="0" borderId="0" xfId="0" applyFont="1" applyFill="1" applyBorder="1" applyAlignment="1">
      <alignment horizontal="right"/>
    </xf>
    <xf numFmtId="164" fontId="20" fillId="0" borderId="0" xfId="562" quotePrefix="1" applyNumberFormat="1" applyFont="1" applyFill="1" applyBorder="1" applyAlignment="1" applyProtection="1">
      <alignment horizontal="left"/>
    </xf>
    <xf numFmtId="0" fontId="23" fillId="0" borderId="0" xfId="0" applyFont="1" applyAlignment="1" applyProtection="1">
      <alignment horizontal="left"/>
    </xf>
    <xf numFmtId="0" fontId="24" fillId="0" borderId="0" xfId="0" applyFont="1" applyAlignment="1" applyProtection="1">
      <alignment horizontal="center"/>
    </xf>
    <xf numFmtId="171" fontId="43" fillId="0" borderId="0" xfId="0" applyNumberFormat="1" applyFont="1" applyAlignment="1">
      <alignment horizontal="center"/>
    </xf>
    <xf numFmtId="0" fontId="43" fillId="0" borderId="0" xfId="0" applyFont="1" applyAlignment="1">
      <alignment horizontal="right"/>
    </xf>
    <xf numFmtId="0" fontId="0" fillId="0" borderId="0" xfId="0" applyBorder="1"/>
    <xf numFmtId="10" fontId="14" fillId="0" borderId="0" xfId="0" applyNumberFormat="1" applyFont="1" applyFill="1" applyProtection="1"/>
    <xf numFmtId="14" fontId="45" fillId="0" borderId="0" xfId="0" applyNumberFormat="1" applyFont="1" applyFill="1" applyBorder="1" applyAlignment="1" applyProtection="1">
      <alignment horizontal="center"/>
    </xf>
    <xf numFmtId="0" fontId="0" fillId="0" borderId="0" xfId="0" applyBorder="1" applyAlignment="1"/>
    <xf numFmtId="0" fontId="5" fillId="0" borderId="6" xfId="562" applyFont="1" applyFill="1" applyBorder="1" applyAlignment="1" applyProtection="1">
      <alignment horizontal="right"/>
    </xf>
    <xf numFmtId="42" fontId="20" fillId="0" borderId="0" xfId="0" applyNumberFormat="1" applyFont="1" applyFill="1" applyBorder="1" applyProtection="1"/>
    <xf numFmtId="0" fontId="5" fillId="0" borderId="0" xfId="0" applyFont="1" applyFill="1" applyBorder="1" applyAlignment="1" applyProtection="1">
      <protection locked="0"/>
    </xf>
    <xf numFmtId="0" fontId="46" fillId="0" borderId="0" xfId="0" applyFont="1" applyFill="1" applyAlignment="1" applyProtection="1"/>
    <xf numFmtId="41" fontId="43" fillId="0" borderId="0" xfId="0" applyNumberFormat="1" applyFont="1" applyFill="1" applyProtection="1"/>
    <xf numFmtId="0" fontId="6" fillId="0" borderId="0" xfId="0" applyFont="1" applyFill="1" applyBorder="1" applyAlignment="1" applyProtection="1">
      <alignment horizontal="left" vertical="center"/>
    </xf>
    <xf numFmtId="41" fontId="43" fillId="0" borderId="0" xfId="0" applyNumberFormat="1" applyFont="1" applyFill="1" applyBorder="1" applyProtection="1"/>
    <xf numFmtId="0" fontId="2" fillId="0" borderId="0" xfId="0" applyFont="1" applyFill="1" applyProtection="1"/>
    <xf numFmtId="0" fontId="5" fillId="0" borderId="0" xfId="0" applyFont="1" applyAlignment="1" applyProtection="1">
      <alignment horizontal="right"/>
    </xf>
    <xf numFmtId="0" fontId="5" fillId="0" borderId="20" xfId="0" applyFont="1" applyBorder="1" applyAlignment="1" applyProtection="1">
      <alignment horizontal="right"/>
    </xf>
    <xf numFmtId="0" fontId="23" fillId="0" borderId="0" xfId="562" applyFont="1" applyAlignment="1">
      <alignment horizontal="right"/>
    </xf>
    <xf numFmtId="0" fontId="24" fillId="0" borderId="0" xfId="562" applyFont="1" applyBorder="1" applyAlignment="1">
      <alignment horizontal="center"/>
    </xf>
    <xf numFmtId="0" fontId="23" fillId="0" borderId="0" xfId="562" applyFont="1" applyBorder="1" applyAlignment="1">
      <alignment horizontal="left"/>
    </xf>
    <xf numFmtId="0" fontId="23" fillId="0" borderId="0" xfId="562" applyNumberFormat="1" applyFont="1" applyBorder="1" applyAlignment="1">
      <alignment horizontal="left"/>
    </xf>
    <xf numFmtId="0" fontId="23" fillId="0" borderId="0" xfId="562" applyFont="1" applyBorder="1" applyAlignment="1"/>
    <xf numFmtId="0" fontId="0" fillId="0" borderId="0" xfId="0" applyBorder="1" applyAlignment="1">
      <alignment horizontal="left"/>
    </xf>
    <xf numFmtId="0" fontId="35" fillId="0" borderId="0" xfId="0" applyFont="1" applyBorder="1"/>
    <xf numFmtId="42" fontId="50" fillId="0" borderId="0" xfId="0" applyNumberFormat="1" applyFont="1" applyFill="1" applyBorder="1" applyAlignment="1" applyProtection="1">
      <alignment horizontal="center"/>
    </xf>
    <xf numFmtId="0" fontId="23" fillId="0" borderId="0" xfId="0" applyFont="1" applyFill="1" applyBorder="1" applyAlignment="1" applyProtection="1">
      <alignment horizontal="left"/>
    </xf>
    <xf numFmtId="0" fontId="0" fillId="0" borderId="0" xfId="0" applyFill="1" applyBorder="1" applyProtection="1"/>
    <xf numFmtId="14" fontId="26" fillId="4" borderId="0" xfId="562" applyNumberFormat="1" applyFont="1" applyFill="1" applyBorder="1" applyAlignment="1" applyProtection="1">
      <alignment horizontal="left"/>
      <protection locked="0"/>
    </xf>
    <xf numFmtId="0" fontId="26" fillId="4" borderId="0" xfId="562" applyNumberFormat="1" applyFont="1" applyFill="1" applyBorder="1" applyAlignment="1" applyProtection="1">
      <alignment horizontal="left"/>
      <protection locked="0"/>
    </xf>
    <xf numFmtId="0" fontId="5" fillId="0" borderId="0" xfId="562" applyFont="1" applyBorder="1" applyAlignment="1" applyProtection="1">
      <alignment horizontal="right"/>
    </xf>
    <xf numFmtId="0" fontId="5" fillId="0" borderId="0" xfId="562" applyFont="1" applyFill="1" applyAlignment="1" applyProtection="1">
      <alignment horizontal="right"/>
    </xf>
    <xf numFmtId="0" fontId="4" fillId="0" borderId="0" xfId="562" applyFont="1" applyFill="1" applyProtection="1"/>
    <xf numFmtId="0" fontId="32" fillId="0" borderId="0" xfId="562" applyFont="1" applyAlignment="1" applyProtection="1">
      <alignment horizontal="left"/>
    </xf>
    <xf numFmtId="0" fontId="23" fillId="0" borderId="0" xfId="562" applyFont="1" applyProtection="1"/>
    <xf numFmtId="38" fontId="33" fillId="0" borderId="0" xfId="562" applyNumberFormat="1" applyFont="1" applyProtection="1"/>
    <xf numFmtId="5" fontId="5" fillId="0" borderId="0" xfId="562" applyNumberFormat="1" applyFont="1" applyAlignment="1" applyProtection="1">
      <alignment horizontal="right"/>
    </xf>
    <xf numFmtId="5" fontId="5" fillId="0" borderId="0" xfId="562" applyNumberFormat="1" applyFont="1" applyFill="1" applyBorder="1" applyAlignment="1" applyProtection="1">
      <alignment horizontal="right"/>
    </xf>
    <xf numFmtId="5" fontId="23" fillId="0" borderId="0" xfId="562" applyNumberFormat="1" applyFont="1" applyProtection="1"/>
    <xf numFmtId="5" fontId="23" fillId="0" borderId="0" xfId="562" applyNumberFormat="1" applyFont="1" applyFill="1" applyBorder="1" applyAlignment="1" applyProtection="1">
      <alignment horizontal="center"/>
    </xf>
    <xf numFmtId="5" fontId="4" fillId="0" borderId="0" xfId="562" applyNumberFormat="1" applyFill="1" applyBorder="1" applyAlignment="1" applyProtection="1">
      <alignment horizontal="center"/>
    </xf>
    <xf numFmtId="0" fontId="43" fillId="0" borderId="0" xfId="562" applyFont="1" applyAlignment="1">
      <alignment horizontal="right"/>
    </xf>
    <xf numFmtId="171" fontId="43" fillId="0" borderId="0" xfId="562" applyNumberFormat="1" applyFont="1" applyAlignment="1">
      <alignment horizontal="center"/>
    </xf>
    <xf numFmtId="0" fontId="5" fillId="0" borderId="0" xfId="562" applyFont="1" applyProtection="1"/>
    <xf numFmtId="0" fontId="23" fillId="0" borderId="0" xfId="562" applyNumberFormat="1" applyFont="1" applyFill="1" applyBorder="1" applyAlignment="1" applyProtection="1"/>
    <xf numFmtId="0" fontId="5" fillId="0" borderId="0" xfId="562" applyFont="1"/>
    <xf numFmtId="0" fontId="5" fillId="0" borderId="0" xfId="562" applyFont="1" applyAlignment="1">
      <alignment horizontal="right"/>
    </xf>
    <xf numFmtId="0" fontId="51" fillId="0" borderId="0" xfId="562" applyFont="1"/>
    <xf numFmtId="3" fontId="51" fillId="0" borderId="0" xfId="562" applyNumberFormat="1" applyFont="1" applyFill="1" applyBorder="1" applyAlignment="1" applyProtection="1">
      <alignment horizontal="right"/>
    </xf>
    <xf numFmtId="3" fontId="51" fillId="0" borderId="0" xfId="562" applyNumberFormat="1" applyFont="1" applyFill="1" applyBorder="1" applyAlignment="1" applyProtection="1"/>
    <xf numFmtId="164" fontId="51" fillId="0" borderId="0" xfId="562" applyNumberFormat="1" applyFont="1" applyFill="1" applyBorder="1" applyAlignment="1" applyProtection="1">
      <alignment horizontal="right"/>
    </xf>
    <xf numFmtId="0" fontId="6" fillId="0" borderId="0" xfId="0" applyFont="1" applyFill="1" applyProtection="1"/>
    <xf numFmtId="0" fontId="6" fillId="0" borderId="0" xfId="0" applyFont="1" applyFill="1" applyAlignment="1" applyProtection="1">
      <alignment horizontal="center"/>
    </xf>
    <xf numFmtId="37" fontId="3" fillId="0" borderId="0" xfId="0" applyNumberFormat="1" applyFont="1" applyFill="1" applyProtection="1">
      <protection locked="0"/>
    </xf>
    <xf numFmtId="10" fontId="43" fillId="0" borderId="0" xfId="0" applyNumberFormat="1" applyFont="1" applyFill="1" applyBorder="1" applyProtection="1"/>
    <xf numFmtId="10" fontId="3" fillId="0" borderId="0" xfId="0" applyNumberFormat="1" applyFont="1" applyFill="1" applyBorder="1" applyProtection="1"/>
    <xf numFmtId="0" fontId="3" fillId="0" borderId="19" xfId="0" applyFont="1" applyFill="1" applyBorder="1" applyAlignment="1" applyProtection="1">
      <alignment horizontal="center"/>
    </xf>
    <xf numFmtId="42" fontId="44" fillId="0" borderId="7" xfId="0" applyNumberFormat="1" applyFont="1" applyFill="1" applyBorder="1" applyProtection="1"/>
    <xf numFmtId="42" fontId="50" fillId="0" borderId="18" xfId="0" applyNumberFormat="1" applyFont="1" applyFill="1" applyBorder="1" applyProtection="1"/>
    <xf numFmtId="0" fontId="3" fillId="0" borderId="18" xfId="0" applyFont="1" applyFill="1" applyBorder="1" applyAlignment="1" applyProtection="1">
      <alignment horizontal="right"/>
    </xf>
    <xf numFmtId="0" fontId="3" fillId="6" borderId="18" xfId="0" applyFont="1" applyFill="1" applyBorder="1" applyAlignment="1" applyProtection="1">
      <alignment horizontal="right" vertical="center"/>
    </xf>
    <xf numFmtId="0" fontId="3" fillId="6" borderId="16"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6" fillId="0" borderId="0" xfId="0" applyFont="1" applyFill="1" applyAlignment="1" applyProtection="1">
      <alignment horizontal="right"/>
    </xf>
    <xf numFmtId="0" fontId="4" fillId="0" borderId="0" xfId="0" applyFont="1" applyFill="1" applyAlignment="1" applyProtection="1"/>
    <xf numFmtId="0" fontId="45" fillId="0" borderId="0" xfId="0" applyFont="1" applyFill="1" applyAlignment="1" applyProtection="1">
      <alignment horizontal="left"/>
    </xf>
    <xf numFmtId="0" fontId="3" fillId="6" borderId="0" xfId="0" applyFont="1" applyFill="1" applyAlignment="1" applyProtection="1">
      <alignment horizontal="right"/>
    </xf>
    <xf numFmtId="10" fontId="43" fillId="6" borderId="10" xfId="0" applyNumberFormat="1" applyFont="1" applyFill="1" applyBorder="1" applyProtection="1"/>
    <xf numFmtId="0" fontId="7" fillId="0" borderId="0" xfId="562" applyFont="1" applyBorder="1" applyAlignment="1" applyProtection="1"/>
    <xf numFmtId="0" fontId="2" fillId="0" borderId="0" xfId="562" applyFont="1" applyAlignment="1" applyProtection="1">
      <alignment horizontal="center"/>
    </xf>
    <xf numFmtId="0" fontId="7" fillId="0" borderId="0" xfId="562" applyNumberFormat="1" applyFont="1" applyBorder="1" applyAlignment="1" applyProtection="1">
      <alignment horizontal="left"/>
    </xf>
    <xf numFmtId="0" fontId="5" fillId="0" borderId="0" xfId="562" applyFont="1" applyAlignment="1" applyProtection="1">
      <alignment horizontal="right" indent="1"/>
    </xf>
    <xf numFmtId="0" fontId="2" fillId="0" borderId="0" xfId="562" applyFont="1" applyBorder="1" applyAlignment="1" applyProtection="1">
      <alignment horizontal="center" wrapText="1"/>
    </xf>
    <xf numFmtId="0" fontId="5" fillId="0" borderId="0" xfId="562" applyFont="1" applyAlignment="1" applyProtection="1"/>
    <xf numFmtId="0" fontId="5" fillId="0" borderId="0" xfId="562" applyFont="1" applyAlignment="1" applyProtection="1">
      <alignment wrapText="1"/>
    </xf>
    <xf numFmtId="0" fontId="5" fillId="8" borderId="7" xfId="562" applyFont="1" applyFill="1" applyBorder="1" applyAlignment="1" applyProtection="1">
      <alignment horizontal="center"/>
    </xf>
    <xf numFmtId="0" fontId="2" fillId="8" borderId="7" xfId="562" applyFont="1" applyFill="1" applyBorder="1" applyAlignment="1" applyProtection="1">
      <alignment horizontal="left" wrapText="1" indent="1"/>
    </xf>
    <xf numFmtId="0" fontId="56" fillId="0" borderId="0" xfId="562" applyNumberFormat="1" applyFont="1" applyBorder="1" applyAlignment="1" applyProtection="1">
      <alignment horizontal="left"/>
    </xf>
    <xf numFmtId="0" fontId="56" fillId="0" borderId="0" xfId="562" applyFont="1" applyBorder="1" applyAlignment="1" applyProtection="1"/>
    <xf numFmtId="0" fontId="5" fillId="0" borderId="9" xfId="562" applyFont="1" applyBorder="1" applyAlignment="1" applyProtection="1"/>
    <xf numFmtId="0" fontId="5" fillId="8" borderId="9" xfId="562" applyFont="1" applyFill="1" applyBorder="1" applyAlignment="1" applyProtection="1">
      <alignment horizontal="center" wrapText="1" shrinkToFit="1"/>
    </xf>
    <xf numFmtId="0" fontId="2" fillId="0" borderId="2" xfId="562" applyFont="1" applyBorder="1" applyAlignment="1" applyProtection="1">
      <alignment horizontal="center" wrapText="1"/>
    </xf>
    <xf numFmtId="0" fontId="2" fillId="0" borderId="2" xfId="562" applyFont="1" applyBorder="1" applyAlignment="1" applyProtection="1">
      <alignment horizontal="right" wrapText="1"/>
    </xf>
    <xf numFmtId="14" fontId="55" fillId="0" borderId="0" xfId="562" applyNumberFormat="1" applyFont="1" applyFill="1" applyBorder="1" applyAlignment="1" applyProtection="1">
      <alignment horizontal="left"/>
    </xf>
    <xf numFmtId="0" fontId="4" fillId="0" borderId="5" xfId="0" applyFont="1" applyBorder="1" applyAlignment="1" applyProtection="1">
      <alignment wrapText="1"/>
    </xf>
    <xf numFmtId="0" fontId="55" fillId="4" borderId="0" xfId="562" applyNumberFormat="1" applyFont="1" applyFill="1" applyBorder="1" applyAlignment="1" applyProtection="1">
      <alignment horizontal="left"/>
      <protection locked="0"/>
    </xf>
    <xf numFmtId="14" fontId="55" fillId="4" borderId="0" xfId="562" applyNumberFormat="1" applyFont="1" applyFill="1" applyBorder="1" applyAlignment="1" applyProtection="1">
      <alignment horizontal="left"/>
      <protection locked="0"/>
    </xf>
    <xf numFmtId="0" fontId="5" fillId="0" borderId="0" xfId="562" applyFont="1" applyBorder="1" applyAlignment="1" applyProtection="1">
      <alignment horizontal="left"/>
    </xf>
    <xf numFmtId="172" fontId="5" fillId="0" borderId="0" xfId="562" applyNumberFormat="1" applyFont="1" applyBorder="1" applyAlignment="1" applyProtection="1">
      <protection locked="0"/>
    </xf>
    <xf numFmtId="0" fontId="5" fillId="0" borderId="0" xfId="562" applyFont="1" applyAlignment="1" applyProtection="1">
      <protection locked="0"/>
    </xf>
    <xf numFmtId="0" fontId="3" fillId="4" borderId="0" xfId="0" applyFont="1" applyFill="1" applyBorder="1" applyAlignment="1" applyProtection="1">
      <alignment horizontal="left"/>
    </xf>
    <xf numFmtId="0" fontId="5" fillId="0" borderId="0" xfId="562" applyFont="1" applyFill="1" applyBorder="1" applyAlignment="1" applyProtection="1">
      <alignment horizontal="right"/>
    </xf>
    <xf numFmtId="0" fontId="43" fillId="0" borderId="5" xfId="0" applyFont="1" applyFill="1" applyBorder="1" applyAlignment="1" applyProtection="1"/>
    <xf numFmtId="14" fontId="10" fillId="0" borderId="22" xfId="0" applyNumberFormat="1" applyFont="1" applyFill="1" applyBorder="1" applyAlignment="1" applyProtection="1"/>
    <xf numFmtId="0" fontId="3" fillId="0" borderId="7" xfId="0" applyFont="1" applyFill="1" applyBorder="1" applyProtection="1"/>
    <xf numFmtId="0" fontId="3" fillId="0" borderId="23" xfId="562" applyFont="1" applyFill="1" applyBorder="1" applyAlignment="1" applyProtection="1">
      <alignment horizontal="left"/>
    </xf>
    <xf numFmtId="41" fontId="43" fillId="0" borderId="24" xfId="0" applyNumberFormat="1" applyFont="1" applyFill="1" applyBorder="1" applyProtection="1">
      <protection locked="0"/>
    </xf>
    <xf numFmtId="0" fontId="3" fillId="5" borderId="9" xfId="0" applyFont="1" applyFill="1" applyBorder="1" applyProtection="1"/>
    <xf numFmtId="5" fontId="5" fillId="0" borderId="12" xfId="0" applyNumberFormat="1" applyFont="1" applyFill="1" applyBorder="1" applyAlignment="1" applyProtection="1">
      <alignment horizontal="left"/>
    </xf>
    <xf numFmtId="0" fontId="5" fillId="0" borderId="5" xfId="0" applyFont="1" applyFill="1" applyBorder="1" applyAlignment="1" applyProtection="1">
      <alignment horizontal="right"/>
    </xf>
    <xf numFmtId="14" fontId="10" fillId="0" borderId="5" xfId="0" applyNumberFormat="1" applyFont="1" applyFill="1" applyBorder="1" applyAlignment="1" applyProtection="1"/>
    <xf numFmtId="5" fontId="5" fillId="0" borderId="6" xfId="0" applyNumberFormat="1" applyFont="1" applyFill="1" applyBorder="1" applyAlignment="1" applyProtection="1">
      <alignment horizontal="left"/>
    </xf>
    <xf numFmtId="0" fontId="3" fillId="0" borderId="0" xfId="562" applyFont="1" applyFill="1" applyBorder="1" applyAlignment="1" applyProtection="1">
      <alignment horizontal="right"/>
    </xf>
    <xf numFmtId="42" fontId="43" fillId="4" borderId="0" xfId="0" applyNumberFormat="1" applyFont="1" applyFill="1" applyBorder="1" applyProtection="1">
      <protection locked="0"/>
    </xf>
    <xf numFmtId="5" fontId="5" fillId="0" borderId="11" xfId="0" applyNumberFormat="1" applyFont="1" applyFill="1" applyBorder="1" applyAlignment="1" applyProtection="1">
      <alignment horizontal="left"/>
    </xf>
    <xf numFmtId="0" fontId="5" fillId="0" borderId="8" xfId="0" applyFont="1" applyFill="1" applyBorder="1" applyAlignment="1" applyProtection="1">
      <alignment horizontal="right"/>
    </xf>
    <xf numFmtId="0" fontId="6" fillId="0" borderId="8" xfId="0" applyFont="1" applyFill="1" applyBorder="1" applyAlignment="1" applyProtection="1">
      <alignment horizontal="right"/>
    </xf>
    <xf numFmtId="0" fontId="0" fillId="0" borderId="15"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1" fontId="3" fillId="0" borderId="24" xfId="0" applyNumberFormat="1" applyFont="1" applyFill="1" applyBorder="1" applyAlignment="1" applyProtection="1"/>
    <xf numFmtId="41" fontId="3" fillId="0" borderId="21" xfId="0" applyNumberFormat="1" applyFont="1" applyFill="1" applyBorder="1" applyProtection="1"/>
    <xf numFmtId="41" fontId="3" fillId="0" borderId="14" xfId="0" applyNumberFormat="1" applyFont="1" applyFill="1" applyBorder="1" applyProtection="1"/>
    <xf numFmtId="0" fontId="3" fillId="5" borderId="12" xfId="0" applyFont="1" applyFill="1" applyBorder="1" applyProtection="1"/>
    <xf numFmtId="41" fontId="44" fillId="5" borderId="11" xfId="0" applyNumberFormat="1" applyFont="1" applyFill="1" applyBorder="1" applyProtection="1"/>
    <xf numFmtId="0" fontId="3" fillId="0" borderId="20" xfId="562" applyFont="1" applyFill="1" applyBorder="1" applyAlignment="1" applyProtection="1">
      <alignment horizontal="left"/>
    </xf>
    <xf numFmtId="0" fontId="24" fillId="0" borderId="0" xfId="562" applyFont="1" applyBorder="1" applyAlignment="1">
      <alignment horizontal="center"/>
    </xf>
    <xf numFmtId="0" fontId="24" fillId="0" borderId="0" xfId="562" applyFont="1" applyBorder="1" applyAlignment="1">
      <alignment horizontal="center"/>
    </xf>
    <xf numFmtId="0" fontId="23" fillId="0" borderId="0" xfId="562" applyFont="1" applyBorder="1" applyAlignment="1">
      <alignment horizontal="center"/>
    </xf>
    <xf numFmtId="0" fontId="24" fillId="0" borderId="1" xfId="562" applyFont="1" applyBorder="1" applyAlignment="1" applyProtection="1">
      <alignment horizontal="right" indent="1"/>
    </xf>
    <xf numFmtId="37" fontId="24" fillId="0" borderId="13" xfId="562" applyNumberFormat="1" applyFont="1" applyFill="1" applyBorder="1" applyAlignment="1" applyProtection="1">
      <alignment horizontal="right"/>
    </xf>
    <xf numFmtId="1" fontId="0" fillId="0" borderId="2" xfId="0" applyNumberFormat="1" applyBorder="1" applyAlignment="1">
      <alignment horizontal="right" indent="1"/>
    </xf>
    <xf numFmtId="1" fontId="0" fillId="0" borderId="4" xfId="0" applyNumberFormat="1" applyBorder="1" applyAlignment="1">
      <alignment horizontal="right" indent="1"/>
    </xf>
    <xf numFmtId="0" fontId="0" fillId="0" borderId="15" xfId="0" applyBorder="1"/>
    <xf numFmtId="0" fontId="0" fillId="0" borderId="15" xfId="0" applyBorder="1" applyAlignment="1">
      <alignment horizontal="right" indent="1"/>
    </xf>
    <xf numFmtId="0" fontId="4" fillId="0" borderId="27" xfId="0" applyFont="1" applyBorder="1" applyAlignment="1">
      <alignment horizontal="right" indent="1"/>
    </xf>
    <xf numFmtId="0" fontId="0" fillId="0" borderId="27" xfId="0" applyBorder="1" applyAlignment="1">
      <alignment horizontal="right" indent="1"/>
    </xf>
    <xf numFmtId="0" fontId="0" fillId="0" borderId="27" xfId="0" applyBorder="1"/>
    <xf numFmtId="0" fontId="0" fillId="0" borderId="27" xfId="0" applyBorder="1" applyAlignment="1">
      <alignment horizontal="center"/>
    </xf>
    <xf numFmtId="0" fontId="4" fillId="0" borderId="27" xfId="0" applyFont="1" applyBorder="1" applyAlignment="1">
      <alignment horizontal="center"/>
    </xf>
    <xf numFmtId="0" fontId="24" fillId="0" borderId="0" xfId="562" applyFont="1" applyBorder="1" applyAlignment="1">
      <alignment horizontal="center"/>
    </xf>
    <xf numFmtId="0" fontId="54" fillId="0" borderId="0" xfId="0" applyFont="1" applyBorder="1"/>
    <xf numFmtId="0" fontId="63" fillId="0" borderId="0" xfId="0" applyFont="1" applyBorder="1" applyAlignment="1">
      <alignment horizontal="center"/>
    </xf>
    <xf numFmtId="0" fontId="63" fillId="0" borderId="0" xfId="0" applyFont="1"/>
    <xf numFmtId="0" fontId="57" fillId="0" borderId="0" xfId="0" applyFont="1" applyBorder="1" applyAlignment="1">
      <alignment horizontal="center"/>
    </xf>
    <xf numFmtId="0" fontId="3" fillId="5" borderId="15" xfId="0" applyFont="1" applyFill="1" applyBorder="1" applyAlignment="1" applyProtection="1">
      <alignment horizontal="right"/>
    </xf>
    <xf numFmtId="0" fontId="3" fillId="5" borderId="4" xfId="0" applyFont="1" applyFill="1" applyBorder="1" applyAlignment="1" applyProtection="1">
      <alignment horizontal="right"/>
    </xf>
    <xf numFmtId="38" fontId="3" fillId="0" borderId="2" xfId="0" applyNumberFormat="1" applyFont="1" applyFill="1" applyBorder="1" applyProtection="1"/>
    <xf numFmtId="0" fontId="3" fillId="0" borderId="15" xfId="0" applyFont="1" applyFill="1" applyBorder="1" applyAlignment="1" applyProtection="1">
      <alignment horizontal="right"/>
    </xf>
    <xf numFmtId="10" fontId="14" fillId="0" borderId="12" xfId="0" applyNumberFormat="1" applyFont="1" applyFill="1" applyBorder="1" applyProtection="1"/>
    <xf numFmtId="0" fontId="3" fillId="0" borderId="5" xfId="0" applyFont="1" applyFill="1" applyBorder="1" applyProtection="1"/>
    <xf numFmtId="14" fontId="10" fillId="0" borderId="5" xfId="0" applyNumberFormat="1" applyFont="1" applyFill="1" applyBorder="1" applyAlignment="1" applyProtection="1">
      <alignment horizontal="right"/>
    </xf>
    <xf numFmtId="0" fontId="3" fillId="0" borderId="9" xfId="0" applyFont="1" applyFill="1" applyBorder="1" applyProtection="1"/>
    <xf numFmtId="41" fontId="3" fillId="4" borderId="16" xfId="562" applyNumberFormat="1" applyFont="1" applyFill="1" applyBorder="1" applyProtection="1">
      <protection locked="0"/>
    </xf>
    <xf numFmtId="41" fontId="3" fillId="4" borderId="7" xfId="562" applyNumberFormat="1" applyFont="1" applyFill="1" applyBorder="1" applyProtection="1">
      <protection locked="0"/>
    </xf>
    <xf numFmtId="0" fontId="25" fillId="0" borderId="6" xfId="562" applyFont="1" applyFill="1" applyBorder="1" applyAlignment="1">
      <alignment horizontal="center"/>
    </xf>
    <xf numFmtId="0" fontId="25" fillId="0" borderId="0" xfId="562" applyFont="1" applyFill="1" applyBorder="1" applyAlignment="1">
      <alignment horizontal="center"/>
    </xf>
    <xf numFmtId="0" fontId="25" fillId="0" borderId="6" xfId="562" applyFont="1" applyFill="1" applyBorder="1" applyAlignment="1">
      <alignment horizontal="center" wrapText="1"/>
    </xf>
    <xf numFmtId="0" fontId="25" fillId="0" borderId="0" xfId="562" applyFont="1" applyFill="1" applyBorder="1" applyAlignment="1">
      <alignment horizontal="center" wrapText="1"/>
    </xf>
    <xf numFmtId="10" fontId="20" fillId="0" borderId="6" xfId="2" applyNumberFormat="1" applyFont="1" applyFill="1" applyBorder="1" applyAlignment="1" applyProtection="1">
      <alignment horizontal="right" indent="1"/>
    </xf>
    <xf numFmtId="42" fontId="20" fillId="0" borderId="0" xfId="2" applyNumberFormat="1" applyFont="1" applyFill="1" applyBorder="1" applyAlignment="1" applyProtection="1">
      <alignment horizontal="right" indent="1"/>
    </xf>
    <xf numFmtId="41" fontId="20" fillId="0" borderId="0" xfId="2" applyNumberFormat="1" applyFont="1" applyFill="1" applyBorder="1" applyAlignment="1" applyProtection="1">
      <alignment horizontal="right" indent="1"/>
    </xf>
    <xf numFmtId="10" fontId="25" fillId="0" borderId="6" xfId="562" applyNumberFormat="1" applyFont="1" applyFill="1" applyBorder="1" applyAlignment="1" applyProtection="1">
      <alignment horizontal="right" indent="1"/>
    </xf>
    <xf numFmtId="42" fontId="25" fillId="0" borderId="0" xfId="562" applyNumberFormat="1" applyFont="1" applyFill="1" applyBorder="1" applyAlignment="1" applyProtection="1">
      <alignment horizontal="right" indent="1"/>
    </xf>
    <xf numFmtId="0" fontId="3" fillId="0" borderId="6" xfId="0" applyFont="1" applyFill="1" applyBorder="1" applyProtection="1"/>
    <xf numFmtId="0" fontId="3" fillId="0" borderId="6" xfId="0" applyFont="1" applyFill="1" applyBorder="1" applyAlignment="1" applyProtection="1">
      <alignment horizontal="center"/>
    </xf>
    <xf numFmtId="0" fontId="3" fillId="4" borderId="6" xfId="562" applyFont="1" applyFill="1" applyBorder="1" applyAlignment="1" applyProtection="1">
      <alignment horizontal="center"/>
      <protection locked="0"/>
    </xf>
    <xf numFmtId="0" fontId="3" fillId="0" borderId="9" xfId="0" applyFont="1" applyFill="1" applyBorder="1" applyAlignment="1" applyProtection="1">
      <alignment horizontal="center"/>
    </xf>
    <xf numFmtId="41" fontId="3" fillId="4" borderId="6" xfId="562" applyNumberFormat="1" applyFont="1" applyFill="1" applyBorder="1" applyProtection="1">
      <protection locked="0"/>
    </xf>
    <xf numFmtId="41" fontId="3" fillId="0" borderId="9" xfId="0" applyNumberFormat="1" applyFont="1" applyFill="1" applyBorder="1" applyProtection="1"/>
    <xf numFmtId="41" fontId="43" fillId="4" borderId="6" xfId="562" applyNumberFormat="1" applyFont="1" applyFill="1" applyBorder="1" applyProtection="1">
      <protection locked="0"/>
    </xf>
    <xf numFmtId="41" fontId="43" fillId="0" borderId="6" xfId="0" applyNumberFormat="1" applyFont="1" applyFill="1" applyBorder="1" applyProtection="1">
      <protection locked="0"/>
    </xf>
    <xf numFmtId="41" fontId="43" fillId="0" borderId="9" xfId="0" applyNumberFormat="1" applyFont="1" applyFill="1" applyBorder="1" applyProtection="1"/>
    <xf numFmtId="41" fontId="3" fillId="0" borderId="6" xfId="0" applyNumberFormat="1" applyFont="1" applyFill="1" applyBorder="1" applyProtection="1"/>
    <xf numFmtId="41" fontId="3" fillId="0" borderId="9" xfId="562" applyNumberFormat="1" applyFont="1" applyFill="1" applyBorder="1" applyProtection="1">
      <protection locked="0"/>
    </xf>
    <xf numFmtId="41" fontId="3" fillId="0" borderId="9" xfId="0" applyNumberFormat="1" applyFont="1" applyFill="1" applyBorder="1" applyAlignment="1" applyProtection="1"/>
    <xf numFmtId="41" fontId="3" fillId="4" borderId="6" xfId="0" applyNumberFormat="1" applyFont="1" applyFill="1" applyBorder="1" applyProtection="1">
      <protection locked="0"/>
    </xf>
    <xf numFmtId="42" fontId="3" fillId="0" borderId="9" xfId="0" applyNumberFormat="1" applyFont="1" applyFill="1" applyBorder="1" applyProtection="1"/>
    <xf numFmtId="41" fontId="43" fillId="4" borderId="6" xfId="0" applyNumberFormat="1" applyFont="1" applyFill="1" applyBorder="1" applyProtection="1">
      <protection locked="0"/>
    </xf>
    <xf numFmtId="38" fontId="3" fillId="0" borderId="6" xfId="0" applyNumberFormat="1" applyFont="1" applyFill="1" applyBorder="1" applyAlignment="1" applyProtection="1">
      <alignment horizontal="center"/>
    </xf>
    <xf numFmtId="41" fontId="3" fillId="4" borderId="9" xfId="562" applyNumberFormat="1" applyFont="1" applyFill="1" applyBorder="1" applyProtection="1">
      <protection locked="0"/>
    </xf>
    <xf numFmtId="167" fontId="3" fillId="6" borderId="19" xfId="562" applyNumberFormat="1" applyFont="1" applyFill="1" applyBorder="1" applyProtection="1">
      <protection locked="0"/>
    </xf>
    <xf numFmtId="0" fontId="20" fillId="0" borderId="2" xfId="0" applyFont="1" applyBorder="1" applyAlignment="1">
      <alignment horizontal="left" indent="1"/>
    </xf>
    <xf numFmtId="0" fontId="20" fillId="2" borderId="4" xfId="562" applyNumberFormat="1" applyFont="1" applyFill="1" applyBorder="1" applyAlignment="1" applyProtection="1">
      <alignment horizontal="left" indent="1"/>
      <protection locked="0"/>
    </xf>
    <xf numFmtId="0" fontId="3" fillId="5" borderId="2" xfId="0" applyFont="1" applyFill="1" applyBorder="1" applyProtection="1"/>
    <xf numFmtId="0" fontId="51" fillId="0" borderId="0" xfId="562" applyFont="1" applyAlignment="1">
      <alignment wrapText="1"/>
    </xf>
    <xf numFmtId="0" fontId="4" fillId="0" borderId="0" xfId="562" applyAlignment="1">
      <alignment wrapText="1"/>
    </xf>
    <xf numFmtId="0" fontId="1" fillId="0" borderId="0" xfId="562" applyFont="1" applyAlignment="1">
      <alignment horizontal="center"/>
    </xf>
    <xf numFmtId="0" fontId="51" fillId="0" borderId="0" xfId="562" applyFont="1" applyAlignment="1">
      <alignment horizontal="left"/>
    </xf>
    <xf numFmtId="0" fontId="51" fillId="0" borderId="0" xfId="562" applyFont="1" applyAlignment="1"/>
    <xf numFmtId="0" fontId="51" fillId="0" borderId="0" xfId="562" applyFont="1" applyFill="1" applyBorder="1" applyAlignment="1" applyProtection="1"/>
    <xf numFmtId="0" fontId="51" fillId="0" borderId="0" xfId="562" applyFont="1" applyBorder="1" applyAlignment="1"/>
    <xf numFmtId="168" fontId="51" fillId="0" borderId="0" xfId="562" applyNumberFormat="1" applyFont="1" applyFill="1" applyBorder="1" applyAlignment="1" applyProtection="1"/>
    <xf numFmtId="0" fontId="66" fillId="0" borderId="0" xfId="562" applyFont="1" applyAlignment="1">
      <alignment horizontal="center"/>
    </xf>
    <xf numFmtId="0" fontId="20" fillId="0" borderId="0" xfId="562" applyFont="1" applyFill="1" applyBorder="1" applyAlignment="1" applyProtection="1"/>
    <xf numFmtId="0" fontId="43" fillId="0" borderId="0" xfId="0" applyFont="1"/>
    <xf numFmtId="42" fontId="7" fillId="0" borderId="0" xfId="0" applyNumberFormat="1" applyFont="1" applyFill="1" applyBorder="1" applyAlignment="1" applyProtection="1"/>
    <xf numFmtId="10" fontId="43" fillId="0" borderId="0" xfId="0" applyNumberFormat="1" applyFont="1"/>
    <xf numFmtId="170" fontId="62" fillId="0" borderId="0" xfId="0" applyNumberFormat="1" applyFont="1" applyAlignment="1">
      <alignment horizontal="right"/>
    </xf>
    <xf numFmtId="0" fontId="68" fillId="0" borderId="0" xfId="0" applyFont="1"/>
    <xf numFmtId="0" fontId="69" fillId="0" borderId="0" xfId="0" applyFont="1"/>
    <xf numFmtId="164" fontId="43" fillId="0" borderId="0" xfId="0" applyNumberFormat="1" applyFont="1"/>
    <xf numFmtId="171" fontId="34" fillId="4" borderId="0" xfId="0" applyNumberFormat="1" applyFont="1" applyFill="1" applyBorder="1" applyAlignment="1" applyProtection="1">
      <alignment horizontal="center"/>
      <protection locked="0"/>
    </xf>
    <xf numFmtId="0" fontId="3" fillId="4" borderId="0" xfId="562" quotePrefix="1" applyFont="1" applyFill="1" applyAlignment="1" applyProtection="1">
      <alignment horizontal="center"/>
      <protection locked="0"/>
    </xf>
    <xf numFmtId="42" fontId="43" fillId="0" borderId="0" xfId="0" applyNumberFormat="1" applyFont="1"/>
    <xf numFmtId="37" fontId="3" fillId="8" borderId="12" xfId="0" applyNumberFormat="1" applyFont="1" applyFill="1" applyBorder="1" applyProtection="1"/>
    <xf numFmtId="41" fontId="25" fillId="8" borderId="5" xfId="0" applyNumberFormat="1" applyFont="1" applyFill="1" applyBorder="1" applyProtection="1"/>
    <xf numFmtId="37" fontId="3" fillId="8" borderId="6" xfId="0" applyNumberFormat="1" applyFont="1" applyFill="1" applyBorder="1" applyProtection="1">
      <protection locked="0"/>
    </xf>
    <xf numFmtId="41" fontId="20" fillId="8" borderId="0" xfId="0" applyNumberFormat="1" applyFont="1" applyFill="1" applyBorder="1" applyProtection="1"/>
    <xf numFmtId="41" fontId="25" fillId="8" borderId="0" xfId="0" applyNumberFormat="1" applyFont="1" applyFill="1" applyBorder="1" applyProtection="1"/>
    <xf numFmtId="37" fontId="3" fillId="8" borderId="11" xfId="0" applyNumberFormat="1" applyFont="1" applyFill="1" applyBorder="1" applyProtection="1"/>
    <xf numFmtId="41" fontId="25" fillId="8" borderId="8" xfId="0" applyNumberFormat="1" applyFont="1" applyFill="1" applyBorder="1" applyProtection="1"/>
    <xf numFmtId="0" fontId="6" fillId="8" borderId="15" xfId="0" applyFont="1" applyFill="1" applyBorder="1" applyAlignment="1" applyProtection="1">
      <alignment vertical="center"/>
    </xf>
    <xf numFmtId="41" fontId="25" fillId="8" borderId="15" xfId="0" applyNumberFormat="1" applyFont="1" applyFill="1" applyBorder="1" applyProtection="1"/>
    <xf numFmtId="41" fontId="20" fillId="8" borderId="3" xfId="0" applyNumberFormat="1" applyFont="1" applyFill="1" applyBorder="1" applyProtection="1"/>
    <xf numFmtId="41" fontId="25" fillId="8" borderId="4" xfId="0" applyNumberFormat="1" applyFont="1" applyFill="1" applyBorder="1" applyProtection="1"/>
    <xf numFmtId="42" fontId="20" fillId="0" borderId="0" xfId="0" applyNumberFormat="1" applyFont="1" applyBorder="1" applyAlignment="1">
      <alignment horizontal="right" indent="1"/>
    </xf>
    <xf numFmtId="6" fontId="20" fillId="0" borderId="0" xfId="0" applyNumberFormat="1" applyFont="1" applyFill="1" applyBorder="1" applyAlignment="1" applyProtection="1">
      <alignment horizontal="right"/>
    </xf>
    <xf numFmtId="0" fontId="5" fillId="0" borderId="0" xfId="0" applyFont="1" applyAlignment="1" applyProtection="1">
      <alignment horizontal="right" indent="1"/>
    </xf>
    <xf numFmtId="42" fontId="74" fillId="0" borderId="0" xfId="0" applyNumberFormat="1" applyFont="1" applyFill="1" applyBorder="1" applyAlignment="1" applyProtection="1"/>
    <xf numFmtId="0" fontId="76" fillId="8" borderId="3" xfId="0" applyFont="1" applyFill="1" applyBorder="1" applyProtection="1"/>
    <xf numFmtId="0" fontId="76" fillId="8" borderId="11" xfId="0" applyFont="1" applyFill="1" applyBorder="1" applyAlignment="1" applyProtection="1">
      <alignment vertical="center"/>
    </xf>
    <xf numFmtId="0" fontId="0" fillId="0" borderId="0" xfId="0" applyBorder="1" applyAlignment="1">
      <alignment vertical="center" wrapText="1"/>
    </xf>
    <xf numFmtId="0" fontId="24" fillId="4" borderId="32" xfId="0" applyNumberFormat="1" applyFont="1" applyFill="1" applyBorder="1" applyAlignment="1" applyProtection="1">
      <alignment horizontal="center"/>
      <protection locked="0"/>
    </xf>
    <xf numFmtId="0" fontId="47" fillId="0" borderId="0" xfId="0" applyFont="1" applyFill="1" applyBorder="1" applyAlignment="1" applyProtection="1">
      <alignment horizontal="left"/>
    </xf>
    <xf numFmtId="0" fontId="0" fillId="0" borderId="0" xfId="0" applyFill="1" applyBorder="1" applyAlignment="1" applyProtection="1">
      <alignment horizontal="left"/>
    </xf>
    <xf numFmtId="0" fontId="23" fillId="4" borderId="28" xfId="0" applyFont="1" applyFill="1" applyBorder="1" applyAlignment="1" applyProtection="1">
      <alignment horizontal="center"/>
      <protection locked="0"/>
    </xf>
    <xf numFmtId="49" fontId="23" fillId="4" borderId="28" xfId="0" applyNumberFormat="1" applyFont="1" applyFill="1" applyBorder="1" applyAlignment="1" applyProtection="1">
      <alignment horizontal="center"/>
      <protection locked="0"/>
    </xf>
    <xf numFmtId="38" fontId="20" fillId="4" borderId="28" xfId="562" applyNumberFormat="1" applyFont="1" applyFill="1" applyBorder="1" applyAlignment="1" applyProtection="1">
      <alignment horizontal="right" indent="1"/>
      <protection locked="0"/>
    </xf>
    <xf numFmtId="168" fontId="20" fillId="0" borderId="28" xfId="0" applyNumberFormat="1" applyFont="1" applyFill="1" applyBorder="1" applyAlignment="1" applyProtection="1">
      <alignment horizontal="center"/>
    </xf>
    <xf numFmtId="41" fontId="20" fillId="4" borderId="28" xfId="0" applyNumberFormat="1" applyFont="1" applyFill="1" applyBorder="1" applyAlignment="1" applyProtection="1">
      <protection locked="0"/>
    </xf>
    <xf numFmtId="42" fontId="20" fillId="4" borderId="28" xfId="0" applyNumberFormat="1" applyFont="1" applyFill="1" applyBorder="1" applyAlignment="1" applyProtection="1">
      <alignment horizontal="right" indent="1"/>
      <protection locked="0"/>
    </xf>
    <xf numFmtId="164" fontId="20" fillId="4" borderId="28" xfId="0" applyNumberFormat="1" applyFont="1" applyFill="1" applyBorder="1" applyAlignment="1" applyProtection="1">
      <alignment horizontal="center"/>
      <protection locked="0"/>
    </xf>
    <xf numFmtId="38" fontId="20" fillId="4" borderId="28" xfId="562" applyNumberFormat="1" applyFont="1" applyFill="1" applyBorder="1" applyAlignment="1" applyProtection="1">
      <alignment horizontal="center"/>
      <protection locked="0"/>
    </xf>
    <xf numFmtId="166" fontId="20" fillId="4" borderId="28" xfId="562" applyNumberFormat="1" applyFont="1" applyFill="1" applyBorder="1" applyAlignment="1" applyProtection="1">
      <alignment horizontal="center"/>
      <protection locked="0"/>
    </xf>
    <xf numFmtId="38" fontId="20" fillId="4" borderId="28" xfId="562" applyNumberFormat="1" applyFont="1" applyFill="1" applyBorder="1" applyAlignment="1" applyProtection="1">
      <alignment horizontal="right"/>
      <protection locked="0"/>
    </xf>
    <xf numFmtId="0" fontId="20" fillId="4" borderId="28" xfId="562" applyNumberFormat="1" applyFont="1" applyFill="1" applyBorder="1" applyAlignment="1" applyProtection="1">
      <alignment horizontal="center"/>
      <protection locked="0"/>
    </xf>
    <xf numFmtId="42" fontId="20" fillId="0" borderId="28" xfId="0" applyNumberFormat="1" applyFont="1" applyFill="1" applyBorder="1" applyAlignment="1" applyProtection="1"/>
    <xf numFmtId="6" fontId="20" fillId="0" borderId="28" xfId="0" applyNumberFormat="1" applyFont="1" applyFill="1" applyBorder="1" applyAlignment="1" applyProtection="1">
      <alignment horizontal="right"/>
    </xf>
    <xf numFmtId="42" fontId="20" fillId="2" borderId="28" xfId="562" applyNumberFormat="1" applyFont="1" applyFill="1" applyBorder="1" applyAlignment="1" applyProtection="1">
      <protection locked="0"/>
    </xf>
    <xf numFmtId="41" fontId="20" fillId="2" borderId="28" xfId="562" applyNumberFormat="1" applyFont="1" applyFill="1" applyBorder="1" applyAlignment="1" applyProtection="1">
      <protection locked="0"/>
    </xf>
    <xf numFmtId="41" fontId="20" fillId="4" borderId="28" xfId="562" applyNumberFormat="1" applyFont="1" applyFill="1" applyBorder="1" applyAlignment="1" applyProtection="1">
      <protection locked="0"/>
    </xf>
    <xf numFmtId="0" fontId="23" fillId="0" borderId="28" xfId="562" applyFont="1" applyFill="1" applyBorder="1" applyAlignment="1" applyProtection="1">
      <alignment horizontal="center"/>
    </xf>
    <xf numFmtId="37" fontId="23" fillId="4" borderId="28" xfId="562" applyNumberFormat="1" applyFont="1" applyFill="1" applyBorder="1" applyAlignment="1" applyProtection="1">
      <alignment horizontal="center"/>
      <protection locked="0"/>
    </xf>
    <xf numFmtId="42" fontId="20" fillId="4" borderId="28" xfId="562" applyNumberFormat="1" applyFont="1" applyFill="1" applyBorder="1" applyAlignment="1" applyProtection="1">
      <alignment horizontal="right" indent="1"/>
      <protection locked="0"/>
    </xf>
    <xf numFmtId="42" fontId="20" fillId="4" borderId="32" xfId="562" applyNumberFormat="1" applyFont="1" applyFill="1" applyBorder="1" applyAlignment="1" applyProtection="1">
      <alignment horizontal="right" indent="1"/>
      <protection locked="0"/>
    </xf>
    <xf numFmtId="0" fontId="5" fillId="0" borderId="28" xfId="562" applyFont="1" applyBorder="1" applyAlignment="1">
      <alignment horizontal="center" wrapText="1"/>
    </xf>
    <xf numFmtId="37" fontId="20" fillId="4" borderId="28" xfId="562" applyNumberFormat="1" applyFont="1" applyFill="1" applyBorder="1" applyAlignment="1" applyProtection="1">
      <alignment horizontal="right" wrapText="1"/>
      <protection locked="0"/>
    </xf>
    <xf numFmtId="168" fontId="23" fillId="2" borderId="28" xfId="0" applyNumberFormat="1" applyFont="1" applyFill="1" applyBorder="1" applyAlignment="1" applyProtection="1">
      <alignment horizontal="center"/>
      <protection locked="0"/>
    </xf>
    <xf numFmtId="168" fontId="20" fillId="2" borderId="28" xfId="0" applyNumberFormat="1" applyFont="1" applyFill="1" applyBorder="1" applyAlignment="1" applyProtection="1">
      <alignment horizontal="center"/>
      <protection locked="0"/>
    </xf>
    <xf numFmtId="3" fontId="51" fillId="0" borderId="41" xfId="562" applyNumberFormat="1" applyFont="1" applyFill="1" applyBorder="1" applyAlignment="1" applyProtection="1"/>
    <xf numFmtId="0" fontId="0" fillId="0" borderId="41" xfId="0" applyBorder="1" applyAlignment="1"/>
    <xf numFmtId="168" fontId="51" fillId="0" borderId="41" xfId="562" applyNumberFormat="1" applyFont="1" applyFill="1" applyBorder="1" applyAlignment="1" applyProtection="1"/>
    <xf numFmtId="0" fontId="23" fillId="4" borderId="28" xfId="0" applyFont="1" applyFill="1" applyBorder="1" applyAlignment="1" applyProtection="1">
      <alignment horizontal="left"/>
      <protection locked="0"/>
    </xf>
    <xf numFmtId="171" fontId="23" fillId="4" borderId="32" xfId="562" applyNumberFormat="1" applyFont="1" applyFill="1" applyBorder="1" applyAlignment="1" applyProtection="1">
      <alignment horizontal="left"/>
      <protection locked="0"/>
    </xf>
    <xf numFmtId="0" fontId="77" fillId="0" borderId="0" xfId="0" applyFont="1" applyFill="1" applyBorder="1" applyAlignment="1" applyProtection="1">
      <alignment horizontal="right"/>
    </xf>
    <xf numFmtId="0" fontId="3" fillId="0" borderId="0" xfId="0" applyFont="1" applyFill="1" applyBorder="1" applyAlignment="1" applyProtection="1">
      <alignment horizontal="right"/>
    </xf>
    <xf numFmtId="0" fontId="19" fillId="0" borderId="3" xfId="562" applyFont="1" applyFill="1" applyBorder="1" applyAlignment="1" applyProtection="1">
      <alignment horizontal="center" wrapText="1"/>
    </xf>
    <xf numFmtId="0" fontId="2" fillId="0" borderId="2" xfId="562" applyFont="1" applyBorder="1" applyAlignment="1" applyProtection="1">
      <alignment horizontal="center" vertical="center" wrapText="1" shrinkToFit="1"/>
    </xf>
    <xf numFmtId="0" fontId="20" fillId="2" borderId="28" xfId="562" applyNumberFormat="1" applyFont="1" applyFill="1" applyBorder="1" applyAlignment="1" applyProtection="1">
      <alignment horizontal="left" indent="1"/>
      <protection locked="0"/>
    </xf>
    <xf numFmtId="37" fontId="20" fillId="2" borderId="28" xfId="562" applyNumberFormat="1" applyFont="1" applyFill="1" applyBorder="1" applyAlignment="1" applyProtection="1">
      <alignment horizontal="right" indent="1"/>
      <protection locked="0"/>
    </xf>
    <xf numFmtId="37" fontId="20" fillId="2" borderId="28" xfId="562" applyNumberFormat="1" applyFont="1" applyFill="1" applyBorder="1" applyAlignment="1" applyProtection="1">
      <alignment horizontal="right"/>
      <protection locked="0"/>
    </xf>
    <xf numFmtId="37" fontId="20" fillId="2" borderId="28" xfId="562" quotePrefix="1" applyNumberFormat="1" applyFont="1" applyFill="1" applyBorder="1" applyAlignment="1" applyProtection="1">
      <alignment horizontal="right"/>
      <protection locked="0"/>
    </xf>
    <xf numFmtId="0" fontId="20" fillId="2" borderId="43" xfId="562" applyNumberFormat="1" applyFont="1" applyFill="1" applyBorder="1" applyAlignment="1" applyProtection="1">
      <alignment horizontal="left" indent="1"/>
      <protection locked="0"/>
    </xf>
    <xf numFmtId="37" fontId="20" fillId="2" borderId="43" xfId="562" applyNumberFormat="1" applyFont="1" applyFill="1" applyBorder="1" applyAlignment="1" applyProtection="1">
      <alignment horizontal="right" indent="1"/>
      <protection locked="0"/>
    </xf>
    <xf numFmtId="37" fontId="20" fillId="2" borderId="43" xfId="562" applyNumberFormat="1" applyFont="1" applyFill="1" applyBorder="1" applyAlignment="1" applyProtection="1">
      <alignment horizontal="right"/>
      <protection locked="0"/>
    </xf>
    <xf numFmtId="0" fontId="25" fillId="0" borderId="45" xfId="562" applyFont="1" applyBorder="1" applyAlignment="1">
      <alignment horizontal="center" wrapText="1"/>
    </xf>
    <xf numFmtId="0" fontId="20" fillId="4" borderId="29" xfId="562" quotePrefix="1" applyNumberFormat="1" applyFont="1" applyFill="1" applyBorder="1" applyAlignment="1" applyProtection="1">
      <alignment horizontal="left"/>
      <protection locked="0"/>
    </xf>
    <xf numFmtId="0" fontId="20" fillId="4" borderId="46" xfId="562" quotePrefix="1" applyNumberFormat="1" applyFont="1" applyFill="1" applyBorder="1" applyAlignment="1" applyProtection="1">
      <alignment horizontal="left"/>
      <protection locked="0"/>
    </xf>
    <xf numFmtId="0" fontId="20" fillId="4" borderId="8" xfId="562" quotePrefix="1" applyNumberFormat="1" applyFont="1" applyFill="1" applyBorder="1" applyAlignment="1" applyProtection="1">
      <alignment horizontal="left"/>
      <protection locked="0"/>
    </xf>
    <xf numFmtId="37" fontId="20" fillId="2" borderId="49" xfId="562" applyNumberFormat="1" applyFont="1" applyFill="1" applyBorder="1" applyAlignment="1" applyProtection="1">
      <alignment horizontal="right" indent="1"/>
      <protection locked="0"/>
    </xf>
    <xf numFmtId="10" fontId="20" fillId="0" borderId="50" xfId="562" quotePrefix="1" applyNumberFormat="1" applyFont="1" applyBorder="1" applyAlignment="1">
      <alignment horizontal="right" indent="1"/>
    </xf>
    <xf numFmtId="37" fontId="20" fillId="2" borderId="51" xfId="562" applyNumberFormat="1" applyFont="1" applyFill="1" applyBorder="1" applyAlignment="1" applyProtection="1">
      <alignment horizontal="right" indent="1"/>
      <protection locked="0"/>
    </xf>
    <xf numFmtId="10" fontId="20" fillId="0" borderId="52" xfId="562" quotePrefix="1" applyNumberFormat="1" applyFont="1" applyBorder="1" applyAlignment="1">
      <alignment horizontal="right" indent="1"/>
    </xf>
    <xf numFmtId="37" fontId="20" fillId="2" borderId="53" xfId="562" applyNumberFormat="1" applyFont="1" applyFill="1" applyBorder="1" applyAlignment="1" applyProtection="1">
      <alignment horizontal="right" indent="1"/>
      <protection locked="0"/>
    </xf>
    <xf numFmtId="37" fontId="20" fillId="2" borderId="54" xfId="562" applyNumberFormat="1" applyFont="1" applyFill="1" applyBorder="1" applyAlignment="1" applyProtection="1">
      <alignment horizontal="right" indent="1"/>
      <protection locked="0"/>
    </xf>
    <xf numFmtId="10" fontId="20" fillId="0" borderId="55" xfId="562" quotePrefix="1" applyNumberFormat="1" applyFont="1" applyBorder="1" applyAlignment="1">
      <alignment horizontal="right" indent="1"/>
    </xf>
    <xf numFmtId="37" fontId="20" fillId="2" borderId="49" xfId="562" applyNumberFormat="1" applyFont="1" applyFill="1" applyBorder="1" applyAlignment="1" applyProtection="1">
      <alignment horizontal="right"/>
      <protection locked="0"/>
    </xf>
    <xf numFmtId="37" fontId="20" fillId="2" borderId="49" xfId="562" quotePrefix="1" applyNumberFormat="1" applyFont="1" applyFill="1" applyBorder="1" applyAlignment="1" applyProtection="1">
      <alignment horizontal="right"/>
      <protection locked="0"/>
    </xf>
    <xf numFmtId="37" fontId="20" fillId="2" borderId="51" xfId="562" quotePrefix="1" applyNumberFormat="1" applyFont="1" applyFill="1" applyBorder="1" applyAlignment="1" applyProtection="1">
      <alignment horizontal="right"/>
      <protection locked="0"/>
    </xf>
    <xf numFmtId="37" fontId="20" fillId="2" borderId="56" xfId="562" quotePrefix="1" applyNumberFormat="1" applyFont="1" applyFill="1" applyBorder="1" applyAlignment="1" applyProtection="1">
      <alignment horizontal="right"/>
      <protection locked="0"/>
    </xf>
    <xf numFmtId="37" fontId="20" fillId="2" borderId="54" xfId="562" applyNumberFormat="1" applyFont="1" applyFill="1" applyBorder="1" applyAlignment="1" applyProtection="1">
      <alignment horizontal="right"/>
      <protection locked="0"/>
    </xf>
    <xf numFmtId="0" fontId="24" fillId="0" borderId="57" xfId="562" applyNumberFormat="1" applyFont="1" applyBorder="1" applyAlignment="1">
      <alignment horizontal="center"/>
    </xf>
    <xf numFmtId="0" fontId="24" fillId="0" borderId="58" xfId="562" applyFont="1" applyBorder="1" applyAlignment="1">
      <alignment horizontal="center"/>
    </xf>
    <xf numFmtId="0" fontId="24" fillId="0" borderId="56" xfId="562" applyFont="1" applyBorder="1" applyAlignment="1">
      <alignment horizontal="center"/>
    </xf>
    <xf numFmtId="0" fontId="24" fillId="0" borderId="57" xfId="562" applyFont="1" applyBorder="1" applyAlignment="1">
      <alignment horizontal="center"/>
    </xf>
    <xf numFmtId="0" fontId="24" fillId="0" borderId="55" xfId="562" applyFont="1" applyBorder="1" applyAlignment="1">
      <alignment horizontal="center"/>
    </xf>
    <xf numFmtId="0" fontId="24" fillId="0" borderId="56" xfId="562" applyFont="1" applyBorder="1" applyAlignment="1">
      <alignment horizontal="center" wrapText="1"/>
    </xf>
    <xf numFmtId="0" fontId="24" fillId="0" borderId="57" xfId="562" applyFont="1" applyBorder="1" applyAlignment="1">
      <alignment horizontal="center" wrapText="1"/>
    </xf>
    <xf numFmtId="0" fontId="24" fillId="0" borderId="55" xfId="562" applyFont="1" applyBorder="1" applyAlignment="1">
      <alignment horizontal="center" wrapText="1"/>
    </xf>
    <xf numFmtId="0" fontId="24" fillId="0" borderId="9" xfId="562" applyFont="1" applyBorder="1" applyAlignment="1">
      <alignment horizontal="left"/>
    </xf>
    <xf numFmtId="0" fontId="4" fillId="0" borderId="59" xfId="562" applyBorder="1"/>
    <xf numFmtId="0" fontId="24" fillId="0" borderId="7" xfId="562" quotePrefix="1" applyFont="1" applyBorder="1" applyAlignment="1">
      <alignment horizontal="center"/>
    </xf>
    <xf numFmtId="0" fontId="24" fillId="0" borderId="53" xfId="562" applyFont="1" applyBorder="1" applyAlignment="1">
      <alignment horizontal="center"/>
    </xf>
    <xf numFmtId="0" fontId="24" fillId="0" borderId="54" xfId="562" applyFont="1" applyBorder="1" applyAlignment="1">
      <alignment horizontal="center"/>
    </xf>
    <xf numFmtId="0" fontId="24" fillId="0" borderId="60" xfId="562" applyFont="1" applyBorder="1" applyAlignment="1">
      <alignment horizontal="center"/>
    </xf>
    <xf numFmtId="0" fontId="24" fillId="0" borderId="1" xfId="562" applyFont="1" applyBorder="1" applyAlignment="1">
      <alignment horizontal="center" shrinkToFit="1"/>
    </xf>
    <xf numFmtId="0" fontId="20" fillId="2" borderId="34" xfId="562" applyNumberFormat="1" applyFont="1" applyFill="1" applyBorder="1" applyAlignment="1" applyProtection="1">
      <alignment horizontal="left" indent="1"/>
      <protection locked="0"/>
    </xf>
    <xf numFmtId="0" fontId="20" fillId="4" borderId="40" xfId="562" quotePrefix="1" applyNumberFormat="1" applyFont="1" applyFill="1" applyBorder="1" applyAlignment="1" applyProtection="1">
      <alignment horizontal="left"/>
      <protection locked="0"/>
    </xf>
    <xf numFmtId="37" fontId="20" fillId="2" borderId="61" xfId="562" applyNumberFormat="1" applyFont="1" applyFill="1" applyBorder="1" applyAlignment="1" applyProtection="1">
      <alignment horizontal="right" indent="1"/>
      <protection locked="0"/>
    </xf>
    <xf numFmtId="37" fontId="20" fillId="2" borderId="34" xfId="562" applyNumberFormat="1" applyFont="1" applyFill="1" applyBorder="1" applyAlignment="1" applyProtection="1">
      <alignment horizontal="right" indent="1"/>
      <protection locked="0"/>
    </xf>
    <xf numFmtId="10" fontId="20" fillId="0" borderId="62" xfId="562" quotePrefix="1" applyNumberFormat="1" applyFont="1" applyBorder="1" applyAlignment="1">
      <alignment horizontal="right" indent="1"/>
    </xf>
    <xf numFmtId="37" fontId="20" fillId="2" borderId="61" xfId="562" quotePrefix="1" applyNumberFormat="1" applyFont="1" applyFill="1" applyBorder="1" applyAlignment="1" applyProtection="1">
      <alignment horizontal="right"/>
      <protection locked="0"/>
    </xf>
    <xf numFmtId="37" fontId="20" fillId="2" borderId="34" xfId="562" quotePrefix="1" applyNumberFormat="1" applyFont="1" applyFill="1" applyBorder="1" applyAlignment="1" applyProtection="1">
      <alignment horizontal="right"/>
      <protection locked="0"/>
    </xf>
    <xf numFmtId="0" fontId="25" fillId="4" borderId="52" xfId="562" applyFont="1" applyFill="1" applyBorder="1" applyAlignment="1" applyProtection="1">
      <alignment horizontal="center" wrapText="1"/>
      <protection locked="0"/>
    </xf>
    <xf numFmtId="0" fontId="20" fillId="2" borderId="3" xfId="562" applyNumberFormat="1" applyFont="1" applyFill="1" applyBorder="1" applyAlignment="1" applyProtection="1">
      <alignment horizontal="left" indent="1"/>
      <protection locked="0"/>
    </xf>
    <xf numFmtId="0" fontId="20" fillId="4" borderId="0" xfId="562" quotePrefix="1" applyNumberFormat="1" applyFont="1" applyFill="1" applyBorder="1" applyAlignment="1" applyProtection="1">
      <alignment horizontal="left"/>
      <protection locked="0"/>
    </xf>
    <xf numFmtId="37" fontId="20" fillId="2" borderId="47" xfId="562" applyNumberFormat="1" applyFont="1" applyFill="1" applyBorder="1" applyAlignment="1" applyProtection="1">
      <alignment horizontal="right" indent="1"/>
      <protection locked="0"/>
    </xf>
    <xf numFmtId="37" fontId="20" fillId="2" borderId="44" xfId="562" applyNumberFormat="1" applyFont="1" applyFill="1" applyBorder="1" applyAlignment="1" applyProtection="1">
      <alignment horizontal="right" indent="1"/>
      <protection locked="0"/>
    </xf>
    <xf numFmtId="10" fontId="20" fillId="0" borderId="63" xfId="562" quotePrefix="1" applyNumberFormat="1" applyFont="1" applyBorder="1" applyAlignment="1">
      <alignment horizontal="right" indent="1"/>
    </xf>
    <xf numFmtId="37" fontId="20" fillId="2" borderId="64" xfId="562" quotePrefix="1" applyNumberFormat="1" applyFont="1" applyFill="1" applyBorder="1" applyAlignment="1" applyProtection="1">
      <alignment horizontal="right"/>
      <protection locked="0"/>
    </xf>
    <xf numFmtId="37" fontId="20" fillId="2" borderId="44" xfId="562" applyNumberFormat="1" applyFont="1" applyFill="1" applyBorder="1" applyAlignment="1" applyProtection="1">
      <alignment horizontal="right"/>
      <protection locked="0"/>
    </xf>
    <xf numFmtId="0" fontId="23" fillId="0" borderId="9" xfId="0" applyFont="1" applyBorder="1" applyAlignment="1"/>
    <xf numFmtId="0" fontId="37" fillId="0" borderId="1" xfId="0" applyFont="1" applyBorder="1" applyAlignment="1">
      <alignment horizontal="center"/>
    </xf>
    <xf numFmtId="0" fontId="20" fillId="0" borderId="7" xfId="562" applyFont="1" applyBorder="1"/>
    <xf numFmtId="37" fontId="20" fillId="0" borderId="53" xfId="2" applyNumberFormat="1" applyFont="1" applyBorder="1" applyAlignment="1">
      <alignment horizontal="right" indent="1"/>
    </xf>
    <xf numFmtId="37" fontId="20" fillId="0" borderId="54" xfId="2" applyNumberFormat="1" applyFont="1" applyBorder="1" applyAlignment="1">
      <alignment horizontal="right" indent="1"/>
    </xf>
    <xf numFmtId="10" fontId="20" fillId="0" borderId="60" xfId="562" applyNumberFormat="1" applyFont="1" applyBorder="1" applyAlignment="1">
      <alignment horizontal="right" indent="1"/>
    </xf>
    <xf numFmtId="37" fontId="20" fillId="0" borderId="53" xfId="2" applyNumberFormat="1" applyFont="1" applyBorder="1" applyAlignment="1">
      <alignment horizontal="right"/>
    </xf>
    <xf numFmtId="37" fontId="20" fillId="0" borderId="54" xfId="2" applyNumberFormat="1" applyFont="1" applyBorder="1" applyAlignment="1">
      <alignment horizontal="right"/>
    </xf>
    <xf numFmtId="10" fontId="20" fillId="0" borderId="1" xfId="562" applyNumberFormat="1" applyFont="1" applyBorder="1" applyAlignment="1">
      <alignment horizontal="right" indent="3"/>
    </xf>
    <xf numFmtId="0" fontId="24" fillId="0" borderId="14" xfId="562" applyFont="1" applyBorder="1" applyAlignment="1">
      <alignment horizontal="center" wrapText="1"/>
    </xf>
    <xf numFmtId="0" fontId="20" fillId="2" borderId="61" xfId="562" quotePrefix="1" applyNumberFormat="1" applyFont="1" applyFill="1" applyBorder="1" applyAlignment="1" applyProtection="1">
      <alignment horizontal="right" indent="1"/>
      <protection locked="0"/>
    </xf>
    <xf numFmtId="10" fontId="25" fillId="0" borderId="65" xfId="562" quotePrefix="1" applyNumberFormat="1" applyFont="1" applyBorder="1" applyAlignment="1">
      <alignment horizontal="right" indent="3"/>
    </xf>
    <xf numFmtId="0" fontId="20" fillId="2" borderId="49" xfId="562" quotePrefix="1" applyNumberFormat="1" applyFont="1" applyFill="1" applyBorder="1" applyAlignment="1" applyProtection="1">
      <alignment horizontal="right" indent="1"/>
      <protection locked="0"/>
    </xf>
    <xf numFmtId="10" fontId="25" fillId="0" borderId="66" xfId="562" quotePrefix="1" applyNumberFormat="1" applyFont="1" applyBorder="1" applyAlignment="1">
      <alignment horizontal="right" indent="3"/>
    </xf>
    <xf numFmtId="0" fontId="20" fillId="2" borderId="51" xfId="562" quotePrefix="1" applyNumberFormat="1" applyFont="1" applyFill="1" applyBorder="1" applyAlignment="1" applyProtection="1">
      <alignment horizontal="right" indent="1"/>
      <protection locked="0"/>
    </xf>
    <xf numFmtId="10" fontId="25" fillId="0" borderId="67" xfId="562" quotePrefix="1" applyNumberFormat="1" applyFont="1" applyBorder="1" applyAlignment="1">
      <alignment horizontal="right" indent="3"/>
    </xf>
    <xf numFmtId="0" fontId="20" fillId="2" borderId="4" xfId="562" quotePrefix="1" applyNumberFormat="1" applyFont="1" applyFill="1" applyBorder="1" applyAlignment="1" applyProtection="1">
      <alignment horizontal="right" indent="1"/>
      <protection locked="0"/>
    </xf>
    <xf numFmtId="10" fontId="25" fillId="0" borderId="14" xfId="562" quotePrefix="1" applyNumberFormat="1" applyFont="1" applyBorder="1" applyAlignment="1">
      <alignment horizontal="right" indent="3"/>
    </xf>
    <xf numFmtId="0" fontId="20" fillId="2" borderId="3" xfId="562" quotePrefix="1" applyNumberFormat="1" applyFont="1" applyFill="1" applyBorder="1" applyAlignment="1" applyProtection="1">
      <alignment horizontal="right" indent="1"/>
      <protection locked="0"/>
    </xf>
    <xf numFmtId="10" fontId="25" fillId="0" borderId="20" xfId="562" quotePrefix="1" applyNumberFormat="1" applyFont="1" applyBorder="1" applyAlignment="1">
      <alignment horizontal="right" indent="3"/>
    </xf>
    <xf numFmtId="0" fontId="24" fillId="0" borderId="0" xfId="562" applyFont="1" applyBorder="1" applyAlignment="1">
      <alignment horizontal="center"/>
    </xf>
    <xf numFmtId="0" fontId="24" fillId="0" borderId="2" xfId="0" applyFont="1" applyBorder="1" applyAlignment="1">
      <alignment horizontal="left"/>
    </xf>
    <xf numFmtId="0" fontId="23" fillId="0" borderId="2" xfId="562" applyFont="1" applyBorder="1"/>
    <xf numFmtId="0" fontId="24" fillId="0" borderId="2" xfId="562" quotePrefix="1" applyFont="1" applyBorder="1" applyAlignment="1">
      <alignment horizontal="center"/>
    </xf>
    <xf numFmtId="0" fontId="24" fillId="0" borderId="2" xfId="562" applyFont="1" applyBorder="1" applyAlignment="1">
      <alignment horizontal="center" shrinkToFit="1"/>
    </xf>
    <xf numFmtId="0" fontId="37" fillId="0" borderId="49" xfId="0" applyFont="1" applyFill="1" applyBorder="1" applyAlignment="1" applyProtection="1">
      <alignment horizontal="right" wrapText="1" indent="1"/>
      <protection locked="0"/>
    </xf>
    <xf numFmtId="0" fontId="20" fillId="0" borderId="28" xfId="0" applyFont="1" applyBorder="1" applyAlignment="1" applyProtection="1">
      <alignment horizontal="left" indent="1"/>
      <protection locked="0"/>
    </xf>
    <xf numFmtId="0" fontId="37" fillId="0" borderId="50" xfId="0" applyFont="1" applyFill="1" applyBorder="1" applyAlignment="1" applyProtection="1">
      <alignment horizontal="left"/>
      <protection locked="0"/>
    </xf>
    <xf numFmtId="10" fontId="37" fillId="0" borderId="50" xfId="0" quotePrefix="1" applyNumberFormat="1" applyFont="1" applyFill="1" applyBorder="1" applyAlignment="1" applyProtection="1">
      <alignment horizontal="right" indent="1"/>
    </xf>
    <xf numFmtId="38" fontId="20" fillId="2" borderId="49" xfId="562" applyNumberFormat="1" applyFont="1" applyFill="1" applyBorder="1" applyAlignment="1" applyProtection="1">
      <alignment horizontal="right" indent="1"/>
      <protection locked="0"/>
    </xf>
    <xf numFmtId="38" fontId="20" fillId="2" borderId="28" xfId="562" applyNumberFormat="1" applyFont="1" applyFill="1" applyBorder="1" applyAlignment="1" applyProtection="1">
      <alignment horizontal="right" indent="1"/>
      <protection locked="0"/>
    </xf>
    <xf numFmtId="38" fontId="20" fillId="2" borderId="49" xfId="562" quotePrefix="1" applyNumberFormat="1" applyFont="1" applyFill="1" applyBorder="1" applyAlignment="1" applyProtection="1">
      <alignment horizontal="right"/>
      <protection locked="0"/>
    </xf>
    <xf numFmtId="38" fontId="20" fillId="2" borderId="28" xfId="562" quotePrefix="1" applyNumberFormat="1" applyFont="1" applyFill="1" applyBorder="1" applyAlignment="1" applyProtection="1">
      <alignment horizontal="right"/>
      <protection locked="0"/>
    </xf>
    <xf numFmtId="10" fontId="25" fillId="0" borderId="72" xfId="0" quotePrefix="1" applyNumberFormat="1" applyFont="1" applyFill="1" applyBorder="1" applyAlignment="1" applyProtection="1">
      <alignment horizontal="right" indent="3"/>
    </xf>
    <xf numFmtId="0" fontId="37" fillId="0" borderId="74" xfId="0" applyFont="1" applyFill="1" applyBorder="1" applyAlignment="1" applyProtection="1">
      <alignment horizontal="right" wrapText="1" indent="1"/>
      <protection locked="0"/>
    </xf>
    <xf numFmtId="0" fontId="20" fillId="0" borderId="32" xfId="0" applyFont="1" applyBorder="1" applyAlignment="1" applyProtection="1">
      <alignment horizontal="left" indent="1"/>
      <protection locked="0"/>
    </xf>
    <xf numFmtId="0" fontId="37" fillId="0" borderId="75" xfId="0" applyFont="1" applyFill="1" applyBorder="1" applyAlignment="1" applyProtection="1">
      <alignment horizontal="left"/>
      <protection locked="0"/>
    </xf>
    <xf numFmtId="38" fontId="20" fillId="2" borderId="74" xfId="562" applyNumberFormat="1" applyFont="1" applyFill="1" applyBorder="1" applyAlignment="1" applyProtection="1">
      <alignment horizontal="right" indent="1"/>
      <protection locked="0"/>
    </xf>
    <xf numFmtId="38" fontId="20" fillId="2" borderId="32" xfId="562" applyNumberFormat="1" applyFont="1" applyFill="1" applyBorder="1" applyAlignment="1" applyProtection="1">
      <alignment horizontal="right" indent="1"/>
      <protection locked="0"/>
    </xf>
    <xf numFmtId="10" fontId="37" fillId="0" borderId="75" xfId="0" quotePrefix="1" applyNumberFormat="1" applyFont="1" applyFill="1" applyBorder="1" applyAlignment="1" applyProtection="1">
      <alignment horizontal="right" indent="1"/>
    </xf>
    <xf numFmtId="38" fontId="20" fillId="2" borderId="74" xfId="562" quotePrefix="1" applyNumberFormat="1" applyFont="1" applyFill="1" applyBorder="1" applyAlignment="1" applyProtection="1">
      <alignment horizontal="right"/>
      <protection locked="0"/>
    </xf>
    <xf numFmtId="38" fontId="20" fillId="2" borderId="32" xfId="562" quotePrefix="1" applyNumberFormat="1" applyFont="1" applyFill="1" applyBorder="1" applyAlignment="1" applyProtection="1">
      <alignment horizontal="right"/>
      <protection locked="0"/>
    </xf>
    <xf numFmtId="10" fontId="25" fillId="0" borderId="76" xfId="0" quotePrefix="1" applyNumberFormat="1" applyFont="1" applyFill="1" applyBorder="1" applyAlignment="1" applyProtection="1">
      <alignment horizontal="right" indent="3"/>
    </xf>
    <xf numFmtId="0" fontId="23" fillId="0" borderId="53" xfId="0" applyFont="1" applyBorder="1" applyAlignment="1"/>
    <xf numFmtId="0" fontId="37" fillId="0" borderId="54" xfId="0" applyFont="1" applyBorder="1" applyAlignment="1">
      <alignment horizontal="center"/>
    </xf>
    <xf numFmtId="0" fontId="37" fillId="0" borderId="60" xfId="0" applyFont="1" applyBorder="1"/>
    <xf numFmtId="10" fontId="20" fillId="0" borderId="2" xfId="562" applyNumberFormat="1" applyFont="1" applyBorder="1" applyAlignment="1">
      <alignment horizontal="right" indent="3"/>
    </xf>
    <xf numFmtId="0" fontId="24" fillId="0" borderId="54" xfId="562" applyNumberFormat="1" applyFont="1" applyBorder="1" applyAlignment="1">
      <alignment horizontal="center"/>
    </xf>
    <xf numFmtId="0" fontId="24" fillId="0" borderId="53" xfId="562" applyFont="1" applyBorder="1" applyAlignment="1">
      <alignment horizontal="center" wrapText="1"/>
    </xf>
    <xf numFmtId="0" fontId="24" fillId="0" borderId="54" xfId="562" applyFont="1" applyBorder="1" applyAlignment="1">
      <alignment horizontal="center" wrapText="1"/>
    </xf>
    <xf numFmtId="0" fontId="24" fillId="0" borderId="60" xfId="562" applyFont="1" applyBorder="1" applyAlignment="1">
      <alignment horizontal="center" wrapText="1"/>
    </xf>
    <xf numFmtId="0" fontId="24" fillId="0" borderId="2" xfId="562" applyFont="1" applyBorder="1" applyAlignment="1">
      <alignment horizontal="center" wrapText="1"/>
    </xf>
    <xf numFmtId="0" fontId="37" fillId="0" borderId="61" xfId="0" applyFont="1" applyFill="1" applyBorder="1" applyAlignment="1" applyProtection="1">
      <alignment horizontal="right" wrapText="1" indent="1"/>
      <protection locked="0"/>
    </xf>
    <xf numFmtId="0" fontId="20" fillId="0" borderId="34" xfId="0" applyFont="1" applyBorder="1" applyAlignment="1" applyProtection="1">
      <alignment horizontal="left" indent="1"/>
      <protection locked="0"/>
    </xf>
    <xf numFmtId="0" fontId="37" fillId="0" borderId="62" xfId="0" applyFont="1" applyFill="1" applyBorder="1" applyAlignment="1" applyProtection="1">
      <alignment horizontal="left"/>
      <protection locked="0"/>
    </xf>
    <xf numFmtId="10" fontId="37" fillId="0" borderId="62" xfId="0" quotePrefix="1" applyNumberFormat="1" applyFont="1" applyFill="1" applyBorder="1" applyAlignment="1" applyProtection="1">
      <alignment horizontal="right" indent="1"/>
    </xf>
    <xf numFmtId="10" fontId="25" fillId="0" borderId="77" xfId="0" quotePrefix="1" applyNumberFormat="1" applyFont="1" applyFill="1" applyBorder="1" applyAlignment="1" applyProtection="1">
      <alignment horizontal="right" indent="3"/>
    </xf>
    <xf numFmtId="0" fontId="25" fillId="0" borderId="70" xfId="562" applyFont="1" applyBorder="1" applyAlignment="1">
      <alignment horizontal="center" wrapText="1"/>
    </xf>
    <xf numFmtId="41" fontId="20" fillId="2" borderId="69" xfId="0" applyNumberFormat="1" applyFont="1" applyFill="1" applyBorder="1" applyProtection="1">
      <protection locked="0"/>
    </xf>
    <xf numFmtId="41" fontId="20" fillId="0" borderId="69" xfId="0" applyNumberFormat="1" applyFont="1" applyFill="1" applyBorder="1" applyProtection="1"/>
    <xf numFmtId="41" fontId="25" fillId="5" borderId="69" xfId="0" applyNumberFormat="1" applyFont="1" applyFill="1" applyBorder="1" applyProtection="1"/>
    <xf numFmtId="41" fontId="20" fillId="2" borderId="28" xfId="0" applyNumberFormat="1" applyFont="1" applyFill="1" applyBorder="1" applyProtection="1">
      <protection locked="0"/>
    </xf>
    <xf numFmtId="41" fontId="20" fillId="0" borderId="28" xfId="0" applyNumberFormat="1" applyFont="1" applyFill="1" applyBorder="1" applyProtection="1"/>
    <xf numFmtId="41" fontId="25" fillId="5" borderId="28" xfId="0" applyNumberFormat="1" applyFont="1" applyFill="1" applyBorder="1" applyProtection="1"/>
    <xf numFmtId="41" fontId="7" fillId="0" borderId="28" xfId="0" applyNumberFormat="1" applyFont="1" applyFill="1" applyBorder="1" applyAlignment="1" applyProtection="1">
      <alignment horizontal="center"/>
    </xf>
    <xf numFmtId="41" fontId="20" fillId="4" borderId="28" xfId="0" applyNumberFormat="1" applyFont="1" applyFill="1" applyBorder="1" applyProtection="1">
      <protection locked="0"/>
    </xf>
    <xf numFmtId="41" fontId="20" fillId="0" borderId="28" xfId="0" applyNumberFormat="1" applyFont="1" applyFill="1" applyBorder="1" applyProtection="1">
      <protection locked="0"/>
    </xf>
    <xf numFmtId="41" fontId="20" fillId="0" borderId="43" xfId="0" applyNumberFormat="1" applyFont="1" applyFill="1" applyBorder="1" applyProtection="1"/>
    <xf numFmtId="41" fontId="20" fillId="0" borderId="34" xfId="0" applyNumberFormat="1" applyFont="1" applyFill="1" applyBorder="1" applyProtection="1"/>
    <xf numFmtId="41" fontId="20" fillId="2" borderId="43" xfId="0" applyNumberFormat="1" applyFont="1" applyFill="1" applyBorder="1" applyProtection="1">
      <protection locked="0"/>
    </xf>
    <xf numFmtId="41" fontId="20" fillId="0" borderId="57" xfId="0" applyNumberFormat="1" applyFont="1" applyFill="1" applyBorder="1" applyProtection="1"/>
    <xf numFmtId="41" fontId="20" fillId="2" borderId="80" xfId="0" applyNumberFormat="1" applyFont="1" applyFill="1" applyBorder="1" applyProtection="1">
      <protection locked="0"/>
    </xf>
    <xf numFmtId="41" fontId="20" fillId="2" borderId="81" xfId="0" applyNumberFormat="1" applyFont="1" applyFill="1" applyBorder="1" applyProtection="1">
      <protection locked="0"/>
    </xf>
    <xf numFmtId="41" fontId="20" fillId="0" borderId="42" xfId="0" applyNumberFormat="1" applyFont="1" applyFill="1" applyBorder="1" applyProtection="1"/>
    <xf numFmtId="41" fontId="20" fillId="0" borderId="31" xfId="0" applyNumberFormat="1" applyFont="1" applyFill="1" applyBorder="1" applyProtection="1"/>
    <xf numFmtId="41" fontId="20" fillId="2" borderId="31" xfId="0" applyNumberFormat="1" applyFont="1" applyFill="1" applyBorder="1" applyProtection="1">
      <protection locked="0"/>
    </xf>
    <xf numFmtId="41" fontId="20" fillId="4" borderId="31" xfId="0" applyNumberFormat="1" applyFont="1" applyFill="1" applyBorder="1" applyProtection="1">
      <protection locked="0"/>
    </xf>
    <xf numFmtId="41" fontId="20" fillId="0" borderId="81" xfId="0" applyNumberFormat="1" applyFont="1" applyFill="1" applyBorder="1" applyProtection="1"/>
    <xf numFmtId="41" fontId="20" fillId="0" borderId="79" xfId="0" applyNumberFormat="1" applyFont="1" applyFill="1" applyBorder="1" applyProtection="1"/>
    <xf numFmtId="37" fontId="3" fillId="0" borderId="82" xfId="0" applyNumberFormat="1" applyFont="1" applyFill="1" applyBorder="1" applyProtection="1"/>
    <xf numFmtId="37" fontId="3" fillId="0" borderId="83" xfId="0" applyNumberFormat="1" applyFont="1" applyFill="1" applyBorder="1" applyProtection="1">
      <protection locked="0"/>
    </xf>
    <xf numFmtId="37" fontId="3" fillId="0" borderId="83" xfId="0" applyNumberFormat="1" applyFont="1" applyFill="1" applyBorder="1" applyProtection="1"/>
    <xf numFmtId="37" fontId="3" fillId="0" borderId="84" xfId="0" applyNumberFormat="1" applyFont="1" applyFill="1" applyBorder="1" applyProtection="1"/>
    <xf numFmtId="37" fontId="3" fillId="0" borderId="11" xfId="0" applyNumberFormat="1" applyFont="1" applyFill="1" applyBorder="1" applyProtection="1">
      <protection locked="0"/>
    </xf>
    <xf numFmtId="0" fontId="3" fillId="0" borderId="71" xfId="0" applyFont="1" applyFill="1" applyBorder="1" applyProtection="1"/>
    <xf numFmtId="0" fontId="3" fillId="0" borderId="73" xfId="0" applyFont="1" applyFill="1" applyBorder="1" applyProtection="1"/>
    <xf numFmtId="0" fontId="6" fillId="0" borderId="77" xfId="0" applyFont="1" applyFill="1" applyBorder="1" applyProtection="1"/>
    <xf numFmtId="0" fontId="14" fillId="0" borderId="72" xfId="0" applyFont="1" applyFill="1" applyBorder="1" applyAlignment="1" applyProtection="1">
      <alignment horizontal="center" vertical="center"/>
    </xf>
    <xf numFmtId="0" fontId="3" fillId="0" borderId="72" xfId="0" applyFont="1" applyFill="1" applyBorder="1" applyProtection="1"/>
    <xf numFmtId="0" fontId="14" fillId="2" borderId="72" xfId="562" applyFont="1" applyFill="1" applyBorder="1" applyAlignment="1" applyProtection="1">
      <alignment horizontal="center"/>
      <protection locked="0"/>
    </xf>
    <xf numFmtId="0" fontId="3" fillId="2" borderId="72" xfId="562" applyFont="1" applyFill="1" applyBorder="1" applyAlignment="1" applyProtection="1">
      <alignment horizontal="left"/>
      <protection locked="0"/>
    </xf>
    <xf numFmtId="0" fontId="6" fillId="0" borderId="4" xfId="0" applyFont="1" applyFill="1" applyBorder="1" applyAlignment="1" applyProtection="1">
      <alignment horizontal="left" vertical="center"/>
    </xf>
    <xf numFmtId="41" fontId="20" fillId="2" borderId="85" xfId="0" applyNumberFormat="1" applyFont="1" applyFill="1" applyBorder="1" applyProtection="1">
      <protection locked="0"/>
    </xf>
    <xf numFmtId="41" fontId="20" fillId="2" borderId="46" xfId="0" applyNumberFormat="1" applyFont="1" applyFill="1" applyBorder="1" applyProtection="1">
      <protection locked="0"/>
    </xf>
    <xf numFmtId="41" fontId="20" fillId="0" borderId="40" xfId="0" applyNumberFormat="1" applyFont="1" applyFill="1" applyBorder="1" applyProtection="1"/>
    <xf numFmtId="41" fontId="7" fillId="0" borderId="29" xfId="0" applyNumberFormat="1" applyFont="1" applyFill="1" applyBorder="1" applyAlignment="1" applyProtection="1">
      <alignment horizontal="center"/>
    </xf>
    <xf numFmtId="41" fontId="20" fillId="2" borderId="29" xfId="0" applyNumberFormat="1" applyFont="1" applyFill="1" applyBorder="1" applyProtection="1">
      <protection locked="0"/>
    </xf>
    <xf numFmtId="41" fontId="20" fillId="4" borderId="29" xfId="0" applyNumberFormat="1" applyFont="1" applyFill="1" applyBorder="1" applyProtection="1">
      <protection locked="0"/>
    </xf>
    <xf numFmtId="41" fontId="20" fillId="0" borderId="46" xfId="0" applyNumberFormat="1" applyFont="1" applyFill="1" applyBorder="1" applyProtection="1"/>
    <xf numFmtId="41" fontId="20" fillId="0" borderId="58" xfId="0" applyNumberFormat="1" applyFont="1" applyFill="1" applyBorder="1" applyProtection="1"/>
    <xf numFmtId="41" fontId="20" fillId="0" borderId="68" xfId="0" applyNumberFormat="1" applyFont="1" applyFill="1" applyBorder="1" applyProtection="1"/>
    <xf numFmtId="41" fontId="25" fillId="0" borderId="61" xfId="0" applyNumberFormat="1" applyFont="1" applyFill="1" applyBorder="1" applyProtection="1"/>
    <xf numFmtId="41" fontId="20" fillId="0" borderId="49" xfId="0" applyNumberFormat="1" applyFont="1" applyFill="1" applyBorder="1" applyProtection="1"/>
    <xf numFmtId="41" fontId="7" fillId="0" borderId="31" xfId="0" applyNumberFormat="1" applyFont="1" applyFill="1" applyBorder="1" applyAlignment="1" applyProtection="1">
      <alignment horizontal="center"/>
    </xf>
    <xf numFmtId="41" fontId="20" fillId="0" borderId="31" xfId="0" applyNumberFormat="1" applyFont="1" applyFill="1" applyBorder="1" applyProtection="1">
      <protection locked="0"/>
    </xf>
    <xf numFmtId="41" fontId="20" fillId="0" borderId="71" xfId="0" applyNumberFormat="1" applyFont="1" applyFill="1" applyBorder="1" applyProtection="1"/>
    <xf numFmtId="41" fontId="20" fillId="0" borderId="73" xfId="0" applyNumberFormat="1" applyFont="1" applyFill="1" applyBorder="1" applyProtection="1"/>
    <xf numFmtId="41" fontId="25" fillId="0" borderId="77" xfId="0" applyNumberFormat="1" applyFont="1" applyFill="1" applyBorder="1" applyProtection="1"/>
    <xf numFmtId="41" fontId="7" fillId="0" borderId="72" xfId="0" applyNumberFormat="1" applyFont="1" applyFill="1" applyBorder="1" applyAlignment="1" applyProtection="1">
      <alignment horizontal="center"/>
    </xf>
    <xf numFmtId="41" fontId="20" fillId="0" borderId="72" xfId="0" applyNumberFormat="1" applyFont="1" applyFill="1" applyBorder="1" applyProtection="1"/>
    <xf numFmtId="41" fontId="20" fillId="0" borderId="4" xfId="0" applyNumberFormat="1" applyFont="1" applyFill="1" applyBorder="1" applyProtection="1"/>
    <xf numFmtId="41" fontId="20" fillId="0" borderId="80" xfId="0" applyNumberFormat="1" applyFont="1" applyFill="1" applyBorder="1" applyProtection="1"/>
    <xf numFmtId="41" fontId="25" fillId="5" borderId="70" xfId="0" applyNumberFormat="1" applyFont="1" applyFill="1" applyBorder="1" applyProtection="1"/>
    <xf numFmtId="41" fontId="25" fillId="5" borderId="52" xfId="0" applyNumberFormat="1" applyFont="1" applyFill="1" applyBorder="1" applyProtection="1">
      <protection locked="0"/>
    </xf>
    <xf numFmtId="41" fontId="25" fillId="0" borderId="62" xfId="0" applyNumberFormat="1" applyFont="1" applyFill="1" applyBorder="1" applyProtection="1"/>
    <xf numFmtId="41" fontId="25" fillId="0" borderId="50" xfId="0" applyNumberFormat="1" applyFont="1" applyFill="1" applyBorder="1" applyProtection="1"/>
    <xf numFmtId="41" fontId="25" fillId="5" borderId="50" xfId="0" applyNumberFormat="1" applyFont="1" applyFill="1" applyBorder="1" applyProtection="1">
      <protection locked="0"/>
    </xf>
    <xf numFmtId="41" fontId="25" fillId="0" borderId="52" xfId="0" applyNumberFormat="1" applyFont="1" applyFill="1" applyBorder="1" applyProtection="1"/>
    <xf numFmtId="41" fontId="25" fillId="0" borderId="55" xfId="0" applyNumberFormat="1" applyFont="1" applyFill="1" applyBorder="1" applyProtection="1"/>
    <xf numFmtId="41" fontId="25" fillId="5" borderId="68" xfId="0" applyNumberFormat="1" applyFont="1" applyFill="1" applyBorder="1" applyProtection="1"/>
    <xf numFmtId="41" fontId="25" fillId="5" borderId="51" xfId="0" applyNumberFormat="1" applyFont="1" applyFill="1" applyBorder="1" applyProtection="1"/>
    <xf numFmtId="41" fontId="40" fillId="0" borderId="49" xfId="0" applyNumberFormat="1" applyFont="1" applyFill="1" applyBorder="1" applyAlignment="1" applyProtection="1">
      <alignment horizontal="center"/>
    </xf>
    <xf numFmtId="41" fontId="25" fillId="5" borderId="49" xfId="0" applyNumberFormat="1" applyFont="1" applyFill="1" applyBorder="1" applyProtection="1"/>
    <xf numFmtId="41" fontId="25" fillId="0" borderId="51" xfId="0" applyNumberFormat="1" applyFont="1" applyFill="1" applyBorder="1" applyProtection="1"/>
    <xf numFmtId="41" fontId="25" fillId="0" borderId="56" xfId="0" applyNumberFormat="1" applyFont="1" applyFill="1" applyBorder="1" applyProtection="1"/>
    <xf numFmtId="41" fontId="20" fillId="0" borderId="85" xfId="0" applyNumberFormat="1" applyFont="1" applyFill="1" applyBorder="1" applyProtection="1"/>
    <xf numFmtId="41" fontId="20" fillId="0" borderId="29" xfId="0" applyNumberFormat="1" applyFont="1" applyFill="1" applyBorder="1" applyProtection="1"/>
    <xf numFmtId="0" fontId="14" fillId="0" borderId="15" xfId="0" applyFont="1" applyFill="1" applyBorder="1" applyAlignment="1" applyProtection="1">
      <alignment horizontal="center" vertical="center"/>
    </xf>
    <xf numFmtId="41" fontId="20" fillId="0" borderId="12" xfId="0" applyNumberFormat="1" applyFont="1" applyFill="1" applyBorder="1" applyProtection="1"/>
    <xf numFmtId="41" fontId="20" fillId="0" borderId="5" xfId="0" applyNumberFormat="1" applyFont="1" applyFill="1" applyBorder="1" applyProtection="1"/>
    <xf numFmtId="41" fontId="7" fillId="0" borderId="5" xfId="0" applyNumberFormat="1" applyFont="1" applyFill="1" applyBorder="1" applyAlignment="1" applyProtection="1">
      <alignment horizontal="center"/>
    </xf>
    <xf numFmtId="41" fontId="7" fillId="0" borderId="15" xfId="0" applyNumberFormat="1" applyFont="1" applyFill="1" applyBorder="1" applyAlignment="1" applyProtection="1">
      <alignment horizontal="center"/>
    </xf>
    <xf numFmtId="41" fontId="7" fillId="0" borderId="12" xfId="0" applyNumberFormat="1" applyFont="1" applyFill="1" applyBorder="1" applyAlignment="1" applyProtection="1">
      <alignment horizontal="center"/>
    </xf>
    <xf numFmtId="41" fontId="43" fillId="0" borderId="12" xfId="0" applyNumberFormat="1" applyFont="1" applyFill="1" applyBorder="1" applyAlignment="1" applyProtection="1">
      <alignment horizontal="center"/>
    </xf>
    <xf numFmtId="41" fontId="2" fillId="0" borderId="15" xfId="0" applyNumberFormat="1" applyFont="1" applyFill="1" applyBorder="1" applyAlignment="1" applyProtection="1">
      <alignment horizontal="center"/>
    </xf>
    <xf numFmtId="41" fontId="43" fillId="0" borderId="15" xfId="0" applyNumberFormat="1" applyFont="1" applyFill="1" applyBorder="1" applyAlignment="1" applyProtection="1">
      <alignment horizontal="center"/>
    </xf>
    <xf numFmtId="0" fontId="3" fillId="0" borderId="68" xfId="0" applyFont="1" applyFill="1" applyBorder="1" applyProtection="1"/>
    <xf numFmtId="0" fontId="3" fillId="0" borderId="49" xfId="0" applyFont="1" applyFill="1" applyBorder="1" applyProtection="1"/>
    <xf numFmtId="0" fontId="3" fillId="4" borderId="49" xfId="0" applyFont="1" applyFill="1" applyBorder="1" applyProtection="1">
      <protection locked="0"/>
    </xf>
    <xf numFmtId="0" fontId="3" fillId="2" borderId="49" xfId="562" applyFont="1" applyFill="1" applyBorder="1" applyAlignment="1" applyProtection="1">
      <alignment horizontal="left"/>
      <protection locked="0"/>
    </xf>
    <xf numFmtId="0" fontId="3" fillId="0" borderId="49" xfId="0" applyFont="1" applyFill="1" applyBorder="1" applyAlignment="1" applyProtection="1">
      <alignment horizontal="left"/>
    </xf>
    <xf numFmtId="0" fontId="3" fillId="2" borderId="49" xfId="0" applyFont="1" applyFill="1" applyBorder="1" applyProtection="1">
      <protection locked="0"/>
    </xf>
    <xf numFmtId="0" fontId="3" fillId="4" borderId="49" xfId="0" applyFont="1" applyFill="1" applyBorder="1" applyAlignment="1" applyProtection="1">
      <alignment horizontal="left"/>
      <protection locked="0"/>
    </xf>
    <xf numFmtId="0" fontId="3" fillId="2" borderId="74" xfId="562" applyFont="1" applyFill="1" applyBorder="1" applyAlignment="1" applyProtection="1">
      <alignment horizontal="left"/>
      <protection locked="0"/>
    </xf>
    <xf numFmtId="41" fontId="20" fillId="2" borderId="32" xfId="0" applyNumberFormat="1" applyFont="1" applyFill="1" applyBorder="1" applyProtection="1">
      <protection locked="0"/>
    </xf>
    <xf numFmtId="41" fontId="20" fillId="0" borderId="32" xfId="0" applyNumberFormat="1" applyFont="1" applyFill="1" applyBorder="1" applyProtection="1"/>
    <xf numFmtId="41" fontId="25" fillId="5" borderId="32" xfId="0" applyNumberFormat="1" applyFont="1" applyFill="1" applyBorder="1" applyProtection="1"/>
    <xf numFmtId="0" fontId="3" fillId="0" borderId="61" xfId="0" applyFont="1" applyFill="1" applyBorder="1" applyProtection="1"/>
    <xf numFmtId="41" fontId="20" fillId="2" borderId="34" xfId="0" applyNumberFormat="1" applyFont="1" applyFill="1" applyBorder="1" applyProtection="1">
      <protection locked="0"/>
    </xf>
    <xf numFmtId="41" fontId="25" fillId="5" borderId="34" xfId="0" applyNumberFormat="1" applyFont="1" applyFill="1" applyBorder="1" applyProtection="1"/>
    <xf numFmtId="0" fontId="6" fillId="0" borderId="53" xfId="0" applyFont="1" applyFill="1" applyBorder="1" applyProtection="1"/>
    <xf numFmtId="41" fontId="20" fillId="0" borderId="54" xfId="0" applyNumberFormat="1" applyFont="1" applyFill="1" applyBorder="1" applyProtection="1"/>
    <xf numFmtId="41" fontId="25" fillId="0" borderId="54" xfId="0" applyNumberFormat="1" applyFont="1" applyFill="1" applyBorder="1" applyProtection="1"/>
    <xf numFmtId="0" fontId="3" fillId="0" borderId="74" xfId="0" applyFont="1" applyFill="1" applyBorder="1" applyProtection="1"/>
    <xf numFmtId="0" fontId="3" fillId="0" borderId="61" xfId="0" applyFont="1" applyFill="1" applyBorder="1" applyAlignment="1" applyProtection="1">
      <alignment vertical="center"/>
    </xf>
    <xf numFmtId="0" fontId="6" fillId="0" borderId="53" xfId="0" applyFont="1" applyFill="1" applyBorder="1" applyAlignment="1" applyProtection="1">
      <alignment vertical="center"/>
    </xf>
    <xf numFmtId="0" fontId="6" fillId="0" borderId="53" xfId="0" applyFont="1" applyFill="1" applyBorder="1" applyAlignment="1" applyProtection="1"/>
    <xf numFmtId="41" fontId="25" fillId="0" borderId="54" xfId="0" applyNumberFormat="1" applyFont="1" applyFill="1" applyBorder="1" applyAlignment="1" applyProtection="1"/>
    <xf numFmtId="0" fontId="3" fillId="2" borderId="74" xfId="0" applyFont="1" applyFill="1" applyBorder="1" applyProtection="1">
      <protection locked="0"/>
    </xf>
    <xf numFmtId="41" fontId="20" fillId="4" borderId="34" xfId="0" applyNumberFormat="1" applyFont="1" applyFill="1" applyBorder="1" applyProtection="1">
      <protection locked="0"/>
    </xf>
    <xf numFmtId="0" fontId="6" fillId="0" borderId="74" xfId="0" applyFont="1" applyFill="1" applyBorder="1" applyAlignment="1" applyProtection="1"/>
    <xf numFmtId="41" fontId="25" fillId="0" borderId="32" xfId="0" applyNumberFormat="1" applyFont="1" applyFill="1" applyBorder="1" applyProtection="1"/>
    <xf numFmtId="41" fontId="25" fillId="8" borderId="47" xfId="0" applyNumberFormat="1" applyFont="1" applyFill="1" applyBorder="1" applyProtection="1"/>
    <xf numFmtId="41" fontId="25" fillId="8" borderId="44" xfId="0" applyNumberFormat="1" applyFont="1" applyFill="1" applyBorder="1" applyProtection="1"/>
    <xf numFmtId="41" fontId="25" fillId="8" borderId="48" xfId="0" applyNumberFormat="1" applyFont="1" applyFill="1" applyBorder="1" applyProtection="1"/>
    <xf numFmtId="41" fontId="20" fillId="8" borderId="64" xfId="0" applyNumberFormat="1" applyFont="1" applyFill="1" applyBorder="1" applyProtection="1"/>
    <xf numFmtId="41" fontId="20" fillId="8" borderId="33" xfId="0" applyNumberFormat="1" applyFont="1" applyFill="1" applyBorder="1" applyProtection="1"/>
    <xf numFmtId="41" fontId="20" fillId="8" borderId="63" xfId="0" applyNumberFormat="1" applyFont="1" applyFill="1" applyBorder="1" applyProtection="1"/>
    <xf numFmtId="41" fontId="25" fillId="8" borderId="56" xfId="0" applyNumberFormat="1" applyFont="1" applyFill="1" applyBorder="1" applyProtection="1"/>
    <xf numFmtId="41" fontId="25" fillId="8" borderId="57" xfId="0" applyNumberFormat="1" applyFont="1" applyFill="1" applyBorder="1" applyProtection="1"/>
    <xf numFmtId="41" fontId="25" fillId="8" borderId="55" xfId="0" applyNumberFormat="1" applyFont="1" applyFill="1" applyBorder="1" applyProtection="1"/>
    <xf numFmtId="41" fontId="20" fillId="0" borderId="35" xfId="0" applyNumberFormat="1" applyFont="1" applyFill="1" applyBorder="1" applyProtection="1"/>
    <xf numFmtId="41" fontId="20" fillId="0" borderId="86" xfId="0" applyNumberFormat="1" applyFont="1" applyFill="1" applyBorder="1" applyProtection="1"/>
    <xf numFmtId="41" fontId="20" fillId="0" borderId="86" xfId="0" applyNumberFormat="1" applyFont="1" applyFill="1" applyBorder="1" applyAlignment="1" applyProtection="1"/>
    <xf numFmtId="41" fontId="25" fillId="0" borderId="86" xfId="0" applyNumberFormat="1" applyFont="1" applyFill="1" applyBorder="1" applyProtection="1"/>
    <xf numFmtId="0" fontId="6" fillId="5" borderId="5" xfId="0" applyFont="1" applyFill="1" applyBorder="1" applyAlignment="1" applyProtection="1">
      <alignment horizontal="right"/>
    </xf>
    <xf numFmtId="0" fontId="6" fillId="5" borderId="8" xfId="0" applyFont="1" applyFill="1" applyBorder="1" applyAlignment="1" applyProtection="1">
      <alignment horizontal="right"/>
    </xf>
    <xf numFmtId="0" fontId="3" fillId="5" borderId="7" xfId="0" applyFont="1" applyFill="1" applyBorder="1" applyAlignment="1" applyProtection="1">
      <alignment horizontal="right"/>
    </xf>
    <xf numFmtId="0" fontId="2" fillId="0" borderId="7" xfId="0" applyFont="1" applyFill="1" applyBorder="1" applyAlignment="1" applyProtection="1">
      <alignment horizontal="right"/>
    </xf>
    <xf numFmtId="41" fontId="6" fillId="5" borderId="50" xfId="0" applyNumberFormat="1" applyFont="1" applyFill="1" applyBorder="1" applyProtection="1"/>
    <xf numFmtId="41" fontId="20" fillId="4" borderId="50" xfId="0" applyNumberFormat="1" applyFont="1" applyFill="1" applyBorder="1" applyProtection="1">
      <protection locked="0"/>
    </xf>
    <xf numFmtId="41" fontId="6" fillId="5" borderId="52" xfId="0" applyNumberFormat="1" applyFont="1" applyFill="1" applyBorder="1" applyProtection="1"/>
    <xf numFmtId="41" fontId="20" fillId="4" borderId="75" xfId="0" applyNumberFormat="1" applyFont="1" applyFill="1" applyBorder="1" applyProtection="1">
      <protection locked="0"/>
    </xf>
    <xf numFmtId="41" fontId="25" fillId="5" borderId="60" xfId="0" applyNumberFormat="1" applyFont="1" applyFill="1" applyBorder="1" applyProtection="1">
      <protection locked="0"/>
    </xf>
    <xf numFmtId="41" fontId="6" fillId="5" borderId="63" xfId="0" applyNumberFormat="1" applyFont="1" applyFill="1" applyBorder="1" applyAlignment="1" applyProtection="1"/>
    <xf numFmtId="14" fontId="10" fillId="0" borderId="70" xfId="0" applyNumberFormat="1" applyFont="1" applyFill="1" applyBorder="1" applyAlignment="1" applyProtection="1">
      <alignment horizontal="center"/>
    </xf>
    <xf numFmtId="41" fontId="43" fillId="0" borderId="73" xfId="0" applyNumberFormat="1" applyFont="1" applyFill="1" applyBorder="1" applyProtection="1">
      <protection locked="0"/>
    </xf>
    <xf numFmtId="0" fontId="53" fillId="5" borderId="11" xfId="562" applyFont="1" applyFill="1" applyBorder="1" applyAlignment="1" applyProtection="1">
      <alignment horizontal="center" wrapText="1"/>
    </xf>
    <xf numFmtId="41" fontId="25" fillId="5" borderId="85" xfId="0" applyNumberFormat="1" applyFont="1" applyFill="1" applyBorder="1" applyProtection="1">
      <protection locked="0"/>
    </xf>
    <xf numFmtId="41" fontId="25" fillId="5" borderId="29" xfId="0" applyNumberFormat="1" applyFont="1" applyFill="1" applyBorder="1" applyProtection="1">
      <protection locked="0"/>
    </xf>
    <xf numFmtId="41" fontId="25" fillId="5" borderId="35" xfId="0" applyNumberFormat="1" applyFont="1" applyFill="1" applyBorder="1" applyProtection="1">
      <protection locked="0"/>
    </xf>
    <xf numFmtId="41" fontId="25" fillId="5" borderId="40" xfId="0" applyNumberFormat="1" applyFont="1" applyFill="1" applyBorder="1" applyProtection="1">
      <protection locked="0"/>
    </xf>
    <xf numFmtId="41" fontId="25" fillId="0" borderId="86" xfId="0" applyNumberFormat="1" applyFont="1" applyFill="1" applyBorder="1" applyAlignment="1" applyProtection="1"/>
    <xf numFmtId="41" fontId="25" fillId="0" borderId="35" xfId="0" applyNumberFormat="1" applyFont="1" applyFill="1" applyBorder="1" applyProtection="1"/>
    <xf numFmtId="0" fontId="19" fillId="0" borderId="73" xfId="562" applyFont="1" applyFill="1" applyBorder="1" applyAlignment="1" applyProtection="1">
      <alignment horizontal="center" wrapText="1"/>
    </xf>
    <xf numFmtId="41" fontId="20" fillId="0" borderId="74" xfId="0" applyNumberFormat="1" applyFont="1" applyFill="1" applyBorder="1" applyProtection="1"/>
    <xf numFmtId="41" fontId="20" fillId="0" borderId="53" xfId="0" applyNumberFormat="1" applyFont="1" applyFill="1" applyBorder="1" applyProtection="1"/>
    <xf numFmtId="41" fontId="20" fillId="0" borderId="61" xfId="0" applyNumberFormat="1" applyFont="1" applyFill="1" applyBorder="1" applyProtection="1"/>
    <xf numFmtId="41" fontId="20" fillId="0" borderId="53" xfId="0" applyNumberFormat="1" applyFont="1" applyFill="1" applyBorder="1" applyAlignment="1" applyProtection="1"/>
    <xf numFmtId="41" fontId="25" fillId="0" borderId="53" xfId="0" applyNumberFormat="1" applyFont="1" applyFill="1" applyBorder="1" applyProtection="1"/>
    <xf numFmtId="37" fontId="3" fillId="0" borderId="71" xfId="0" applyNumberFormat="1" applyFont="1" applyFill="1" applyBorder="1" applyProtection="1">
      <protection locked="0"/>
    </xf>
    <xf numFmtId="37" fontId="3" fillId="0" borderId="72" xfId="0" applyNumberFormat="1" applyFont="1" applyFill="1" applyBorder="1" applyProtection="1">
      <protection locked="0"/>
    </xf>
    <xf numFmtId="37" fontId="3" fillId="0" borderId="72" xfId="0" applyNumberFormat="1" applyFont="1" applyFill="1" applyBorder="1" applyProtection="1"/>
    <xf numFmtId="37" fontId="3" fillId="0" borderId="73" xfId="0" applyNumberFormat="1" applyFont="1" applyFill="1" applyBorder="1" applyProtection="1"/>
    <xf numFmtId="0" fontId="53" fillId="5" borderId="3" xfId="562" applyFont="1" applyFill="1" applyBorder="1" applyAlignment="1" applyProtection="1">
      <alignment horizontal="center" wrapText="1"/>
    </xf>
    <xf numFmtId="37" fontId="3" fillId="8" borderId="6" xfId="0" applyNumberFormat="1" applyFont="1" applyFill="1" applyBorder="1" applyProtection="1"/>
    <xf numFmtId="37" fontId="6" fillId="8" borderId="11" xfId="0" applyNumberFormat="1" applyFont="1" applyFill="1" applyBorder="1" applyProtection="1"/>
    <xf numFmtId="37" fontId="6" fillId="8" borderId="12" xfId="0" applyNumberFormat="1" applyFont="1" applyFill="1" applyBorder="1" applyProtection="1"/>
    <xf numFmtId="38" fontId="3" fillId="0" borderId="71" xfId="0" applyNumberFormat="1" applyFont="1" applyFill="1" applyBorder="1" applyAlignment="1" applyProtection="1">
      <alignment horizontal="right"/>
    </xf>
    <xf numFmtId="0" fontId="3" fillId="0" borderId="82" xfId="0" applyFont="1" applyFill="1" applyBorder="1" applyProtection="1"/>
    <xf numFmtId="0" fontId="3" fillId="0" borderId="88" xfId="0" applyFont="1" applyFill="1" applyBorder="1" applyProtection="1"/>
    <xf numFmtId="0" fontId="3" fillId="0" borderId="88" xfId="0" applyFont="1" applyFill="1" applyBorder="1" applyAlignment="1" applyProtection="1"/>
    <xf numFmtId="42" fontId="20" fillId="0" borderId="88" xfId="0" applyNumberFormat="1" applyFont="1" applyFill="1" applyBorder="1" applyProtection="1"/>
    <xf numFmtId="0" fontId="3" fillId="0" borderId="80" xfId="562" applyFont="1" applyFill="1" applyBorder="1" applyAlignment="1" applyProtection="1">
      <alignment horizontal="right"/>
    </xf>
    <xf numFmtId="38" fontId="3" fillId="0" borderId="72" xfId="0" applyNumberFormat="1" applyFont="1" applyFill="1" applyBorder="1" applyProtection="1"/>
    <xf numFmtId="0" fontId="3" fillId="0" borderId="83" xfId="0" applyFont="1" applyFill="1" applyBorder="1" applyProtection="1"/>
    <xf numFmtId="0" fontId="3" fillId="0" borderId="30" xfId="0" applyFont="1" applyFill="1" applyBorder="1" applyProtection="1"/>
    <xf numFmtId="0" fontId="3" fillId="0" borderId="31" xfId="562" applyFont="1" applyFill="1" applyBorder="1" applyAlignment="1" applyProtection="1">
      <alignment horizontal="right"/>
    </xf>
    <xf numFmtId="0" fontId="3" fillId="0" borderId="30" xfId="0" applyFont="1" applyFill="1" applyBorder="1" applyAlignment="1" applyProtection="1"/>
    <xf numFmtId="38" fontId="3" fillId="0" borderId="73" xfId="0" applyNumberFormat="1" applyFont="1" applyFill="1" applyBorder="1" applyProtection="1"/>
    <xf numFmtId="0" fontId="3" fillId="0" borderId="84" xfId="0" applyFont="1" applyFill="1" applyBorder="1" applyProtection="1"/>
    <xf numFmtId="0" fontId="3" fillId="0" borderId="89" xfId="0" applyFont="1" applyFill="1" applyBorder="1" applyProtection="1"/>
    <xf numFmtId="0" fontId="3" fillId="0" borderId="81" xfId="562" applyFont="1" applyFill="1" applyBorder="1" applyAlignment="1" applyProtection="1">
      <alignment horizontal="right"/>
    </xf>
    <xf numFmtId="37" fontId="3" fillId="0" borderId="90" xfId="0" applyNumberFormat="1" applyFont="1" applyFill="1" applyBorder="1" applyProtection="1">
      <protection locked="0"/>
    </xf>
    <xf numFmtId="37" fontId="3" fillId="0" borderId="84" xfId="0" applyNumberFormat="1" applyFont="1" applyFill="1" applyBorder="1" applyProtection="1">
      <protection locked="0"/>
    </xf>
    <xf numFmtId="37" fontId="3" fillId="0" borderId="11" xfId="0" applyNumberFormat="1" applyFont="1" applyFill="1" applyBorder="1" applyProtection="1"/>
    <xf numFmtId="0" fontId="3" fillId="2" borderId="72" xfId="562" applyFont="1" applyFill="1" applyBorder="1" applyAlignment="1" applyProtection="1">
      <alignment horizontal="left"/>
    </xf>
    <xf numFmtId="37" fontId="3" fillId="0" borderId="9" xfId="0" applyNumberFormat="1" applyFont="1" applyFill="1" applyBorder="1" applyProtection="1"/>
    <xf numFmtId="37" fontId="3" fillId="0" borderId="91" xfId="0" applyNumberFormat="1" applyFont="1" applyFill="1" applyBorder="1" applyProtection="1">
      <protection locked="0"/>
    </xf>
    <xf numFmtId="37" fontId="3" fillId="0" borderId="90" xfId="0" applyNumberFormat="1" applyFont="1" applyFill="1" applyBorder="1" applyProtection="1"/>
    <xf numFmtId="37" fontId="3" fillId="0" borderId="91" xfId="0" applyNumberFormat="1" applyFont="1" applyFill="1" applyBorder="1" applyProtection="1"/>
    <xf numFmtId="37" fontId="6" fillId="0" borderId="9" xfId="0" applyNumberFormat="1" applyFont="1" applyFill="1" applyBorder="1" applyProtection="1">
      <protection locked="0"/>
    </xf>
    <xf numFmtId="0" fontId="3" fillId="2" borderId="72" xfId="0" applyFont="1" applyFill="1" applyBorder="1" applyProtection="1"/>
    <xf numFmtId="0" fontId="3" fillId="2" borderId="76" xfId="0" applyFont="1" applyFill="1" applyBorder="1" applyProtection="1"/>
    <xf numFmtId="0" fontId="3" fillId="0" borderId="77" xfId="0" applyFont="1" applyFill="1" applyBorder="1" applyProtection="1"/>
    <xf numFmtId="0" fontId="3" fillId="0" borderId="72" xfId="0" applyFont="1" applyFill="1" applyBorder="1" applyAlignment="1" applyProtection="1">
      <alignment horizontal="left"/>
    </xf>
    <xf numFmtId="0" fontId="3" fillId="0" borderId="76" xfId="0" applyFont="1" applyFill="1" applyBorder="1" applyProtection="1"/>
    <xf numFmtId="0" fontId="3" fillId="0" borderId="77" xfId="0" applyFont="1" applyFill="1" applyBorder="1" applyAlignment="1" applyProtection="1">
      <alignment vertical="center"/>
    </xf>
    <xf numFmtId="0" fontId="6" fillId="0" borderId="76" xfId="0" applyFont="1" applyFill="1" applyBorder="1" applyAlignment="1" applyProtection="1"/>
    <xf numFmtId="0" fontId="3" fillId="8" borderId="3" xfId="0" applyFont="1" applyFill="1" applyBorder="1" applyProtection="1"/>
    <xf numFmtId="0" fontId="70" fillId="8" borderId="4" xfId="0" applyFont="1" applyFill="1" applyBorder="1" applyAlignment="1" applyProtection="1">
      <alignment vertical="center"/>
    </xf>
    <xf numFmtId="0" fontId="5" fillId="0" borderId="71" xfId="562" applyFont="1" applyBorder="1" applyAlignment="1" applyProtection="1">
      <alignment horizontal="center"/>
    </xf>
    <xf numFmtId="0" fontId="5" fillId="0" borderId="71" xfId="562" applyFont="1" applyBorder="1" applyAlignment="1" applyProtection="1">
      <alignment horizontal="left" wrapText="1" indent="1"/>
    </xf>
    <xf numFmtId="0" fontId="5" fillId="0" borderId="72" xfId="562" applyFont="1" applyBorder="1" applyAlignment="1" applyProtection="1">
      <alignment horizontal="center"/>
    </xf>
    <xf numFmtId="0" fontId="5" fillId="0" borderId="72" xfId="562" applyFont="1" applyBorder="1" applyAlignment="1" applyProtection="1">
      <alignment horizontal="left" wrapText="1" indent="1"/>
    </xf>
    <xf numFmtId="0" fontId="2" fillId="0" borderId="72" xfId="562" applyFont="1" applyBorder="1" applyAlignment="1" applyProtection="1">
      <alignment horizontal="left" wrapText="1" indent="1"/>
    </xf>
    <xf numFmtId="0" fontId="2" fillId="0" borderId="72" xfId="562" applyFont="1" applyBorder="1" applyAlignment="1" applyProtection="1">
      <alignment horizontal="center"/>
    </xf>
    <xf numFmtId="0" fontId="2" fillId="0" borderId="73" xfId="562" applyFont="1" applyBorder="1" applyAlignment="1" applyProtection="1">
      <alignment horizontal="center" vertical="center" wrapText="1" shrinkToFit="1"/>
    </xf>
    <xf numFmtId="0" fontId="2" fillId="0" borderId="73" xfId="562" applyFont="1" applyBorder="1" applyAlignment="1" applyProtection="1">
      <alignment horizontal="left" wrapText="1" indent="1"/>
    </xf>
    <xf numFmtId="0" fontId="2" fillId="0" borderId="77" xfId="562" applyFont="1" applyBorder="1" applyAlignment="1" applyProtection="1">
      <alignment horizontal="center" vertical="center" wrapText="1" shrinkToFit="1"/>
    </xf>
    <xf numFmtId="0" fontId="5" fillId="8" borderId="9" xfId="562" applyFont="1" applyFill="1" applyBorder="1" applyAlignment="1" applyProtection="1"/>
    <xf numFmtId="0" fontId="5" fillId="0" borderId="77" xfId="562" applyFont="1" applyBorder="1" applyAlignment="1" applyProtection="1">
      <alignment horizontal="center"/>
    </xf>
    <xf numFmtId="0" fontId="5" fillId="0" borderId="77" xfId="562" applyFont="1" applyBorder="1" applyAlignment="1" applyProtection="1">
      <alignment horizontal="left" wrapText="1" indent="1"/>
    </xf>
    <xf numFmtId="0" fontId="5" fillId="0" borderId="73" xfId="562" applyFont="1" applyBorder="1" applyAlignment="1" applyProtection="1">
      <alignment horizontal="center"/>
    </xf>
    <xf numFmtId="0" fontId="5" fillId="0" borderId="73" xfId="562" applyFont="1" applyBorder="1" applyAlignment="1" applyProtection="1">
      <alignment horizontal="left" wrapText="1" indent="1"/>
    </xf>
    <xf numFmtId="0" fontId="2" fillId="0" borderId="77" xfId="562" applyFont="1" applyBorder="1" applyAlignment="1" applyProtection="1">
      <alignment horizontal="left" wrapText="1" indent="1"/>
    </xf>
    <xf numFmtId="0" fontId="5" fillId="0" borderId="36" xfId="562" applyFont="1" applyBorder="1" applyAlignment="1" applyProtection="1"/>
    <xf numFmtId="0" fontId="5" fillId="0" borderId="36" xfId="562" applyFont="1" applyBorder="1" applyAlignment="1" applyProtection="1">
      <alignment horizontal="left" indent="1"/>
    </xf>
    <xf numFmtId="0" fontId="5" fillId="8" borderId="7" xfId="562" applyFont="1" applyFill="1" applyBorder="1" applyAlignment="1" applyProtection="1"/>
    <xf numFmtId="0" fontId="5" fillId="8" borderId="7" xfId="562" applyFont="1" applyFill="1" applyBorder="1" applyAlignment="1" applyProtection="1">
      <alignment horizontal="left" indent="1"/>
    </xf>
    <xf numFmtId="0" fontId="2" fillId="0" borderId="76" xfId="562" applyFont="1" applyBorder="1" applyAlignment="1" applyProtection="1">
      <alignment horizontal="center" vertical="center" wrapText="1" shrinkToFit="1"/>
    </xf>
    <xf numFmtId="0" fontId="2" fillId="0" borderId="76" xfId="562" applyFont="1" applyBorder="1" applyAlignment="1" applyProtection="1">
      <alignment horizontal="left" wrapText="1" indent="1"/>
    </xf>
    <xf numFmtId="0" fontId="5" fillId="0" borderId="77" xfId="562" applyFont="1" applyBorder="1" applyAlignment="1" applyProtection="1">
      <alignment horizontal="center" vertical="center"/>
    </xf>
    <xf numFmtId="5" fontId="2" fillId="4" borderId="53" xfId="2" quotePrefix="1" applyNumberFormat="1" applyFont="1" applyFill="1" applyBorder="1" applyAlignment="1" applyProtection="1">
      <alignment horizontal="right"/>
      <protection locked="0"/>
    </xf>
    <xf numFmtId="5" fontId="2" fillId="4" borderId="60" xfId="2" quotePrefix="1" applyNumberFormat="1" applyFont="1" applyFill="1" applyBorder="1" applyAlignment="1" applyProtection="1">
      <alignment horizontal="right"/>
      <protection locked="0"/>
    </xf>
    <xf numFmtId="0" fontId="2" fillId="8" borderId="53" xfId="562" applyFont="1" applyFill="1" applyBorder="1" applyAlignment="1" applyProtection="1">
      <alignment horizontal="right" indent="2"/>
    </xf>
    <xf numFmtId="0" fontId="2" fillId="8" borderId="60" xfId="562" applyFont="1" applyFill="1" applyBorder="1" applyAlignment="1" applyProtection="1">
      <alignment horizontal="right" indent="2"/>
    </xf>
    <xf numFmtId="37" fontId="5" fillId="4" borderId="68" xfId="562" applyNumberFormat="1" applyFont="1" applyFill="1" applyBorder="1" applyAlignment="1" applyProtection="1">
      <alignment horizontal="right"/>
      <protection locked="0"/>
    </xf>
    <xf numFmtId="37" fontId="5" fillId="4" borderId="70" xfId="562" applyNumberFormat="1" applyFont="1" applyFill="1" applyBorder="1" applyAlignment="1" applyProtection="1">
      <alignment horizontal="right"/>
      <protection locked="0"/>
    </xf>
    <xf numFmtId="37" fontId="5" fillId="4" borderId="49" xfId="562" applyNumberFormat="1" applyFont="1" applyFill="1" applyBorder="1" applyAlignment="1" applyProtection="1">
      <alignment horizontal="right"/>
      <protection locked="0"/>
    </xf>
    <xf numFmtId="37" fontId="5" fillId="4" borderId="50" xfId="562" applyNumberFormat="1" applyFont="1" applyFill="1" applyBorder="1" applyAlignment="1" applyProtection="1">
      <alignment horizontal="right"/>
      <protection locked="0"/>
    </xf>
    <xf numFmtId="10" fontId="5" fillId="0" borderId="51" xfId="562" quotePrefix="1" applyNumberFormat="1" applyFont="1" applyFill="1" applyBorder="1" applyAlignment="1" applyProtection="1">
      <alignment horizontal="right"/>
    </xf>
    <xf numFmtId="10" fontId="5" fillId="0" borderId="52" xfId="562" quotePrefix="1" applyNumberFormat="1" applyFont="1" applyFill="1" applyBorder="1" applyAlignment="1" applyProtection="1">
      <alignment horizontal="right"/>
    </xf>
    <xf numFmtId="37" fontId="5" fillId="4" borderId="61" xfId="562" quotePrefix="1" applyNumberFormat="1" applyFont="1" applyFill="1" applyBorder="1" applyAlignment="1" applyProtection="1">
      <alignment horizontal="right"/>
      <protection locked="0"/>
    </xf>
    <xf numFmtId="37" fontId="5" fillId="4" borderId="62" xfId="562" quotePrefix="1" applyNumberFormat="1" applyFont="1" applyFill="1" applyBorder="1" applyAlignment="1" applyProtection="1">
      <alignment horizontal="right"/>
      <protection locked="0"/>
    </xf>
    <xf numFmtId="37" fontId="5" fillId="4" borderId="49" xfId="562" quotePrefix="1" applyNumberFormat="1" applyFont="1" applyFill="1" applyBorder="1" applyAlignment="1" applyProtection="1">
      <alignment horizontal="right"/>
      <protection locked="0"/>
    </xf>
    <xf numFmtId="37" fontId="5" fillId="4" borderId="50" xfId="562" quotePrefix="1" applyNumberFormat="1" applyFont="1" applyFill="1" applyBorder="1" applyAlignment="1" applyProtection="1">
      <alignment horizontal="right"/>
      <protection locked="0"/>
    </xf>
    <xf numFmtId="10" fontId="5" fillId="0" borderId="51" xfId="562" quotePrefix="1" applyNumberFormat="1" applyFont="1" applyBorder="1" applyAlignment="1" applyProtection="1">
      <alignment horizontal="right"/>
    </xf>
    <xf numFmtId="10" fontId="5" fillId="0" borderId="52" xfId="562" quotePrefix="1" applyNumberFormat="1" applyFont="1" applyBorder="1" applyAlignment="1" applyProtection="1">
      <alignment horizontal="right"/>
    </xf>
    <xf numFmtId="10" fontId="2" fillId="0" borderId="61" xfId="562" quotePrefix="1" applyNumberFormat="1" applyFont="1" applyBorder="1" applyAlignment="1" applyProtection="1">
      <alignment horizontal="right"/>
    </xf>
    <xf numFmtId="10" fontId="2" fillId="0" borderId="62" xfId="562" quotePrefix="1" applyNumberFormat="1" applyFont="1" applyBorder="1" applyAlignment="1" applyProtection="1">
      <alignment horizontal="right"/>
    </xf>
    <xf numFmtId="0" fontId="5" fillId="0" borderId="37" xfId="562" applyFont="1" applyBorder="1" applyAlignment="1" applyProtection="1">
      <alignment horizontal="right"/>
    </xf>
    <xf numFmtId="0" fontId="5" fillId="0" borderId="75" xfId="562" applyFont="1" applyBorder="1" applyAlignment="1" applyProtection="1">
      <alignment horizontal="right"/>
    </xf>
    <xf numFmtId="41" fontId="5" fillId="7" borderId="61" xfId="2" quotePrefix="1" applyNumberFormat="1" applyFont="1" applyFill="1" applyBorder="1" applyAlignment="1" applyProtection="1">
      <alignment horizontal="right"/>
    </xf>
    <xf numFmtId="41" fontId="5" fillId="7" borderId="62" xfId="2" quotePrefix="1" applyNumberFormat="1" applyFont="1" applyFill="1" applyBorder="1" applyAlignment="1" applyProtection="1">
      <alignment horizontal="right"/>
    </xf>
    <xf numFmtId="10" fontId="5" fillId="0" borderId="49" xfId="2" applyNumberFormat="1" applyFont="1" applyBorder="1" applyAlignment="1" applyProtection="1">
      <alignment horizontal="right"/>
    </xf>
    <xf numFmtId="10" fontId="5" fillId="0" borderId="50" xfId="2" applyNumberFormat="1" applyFont="1" applyBorder="1" applyAlignment="1" applyProtection="1">
      <alignment horizontal="right"/>
    </xf>
    <xf numFmtId="5" fontId="5" fillId="7" borderId="49" xfId="2" quotePrefix="1" applyNumberFormat="1" applyFont="1" applyFill="1" applyBorder="1" applyAlignment="1" applyProtection="1">
      <alignment horizontal="right"/>
    </xf>
    <xf numFmtId="5" fontId="5" fillId="7" borderId="50" xfId="2" quotePrefix="1" applyNumberFormat="1" applyFont="1" applyFill="1" applyBorder="1" applyAlignment="1" applyProtection="1">
      <alignment horizontal="right"/>
    </xf>
    <xf numFmtId="171" fontId="5" fillId="4" borderId="49" xfId="562" quotePrefix="1" applyNumberFormat="1" applyFont="1" applyFill="1" applyBorder="1" applyAlignment="1" applyProtection="1">
      <alignment horizontal="right"/>
      <protection locked="0"/>
    </xf>
    <xf numFmtId="171" fontId="5" fillId="4" borderId="50" xfId="562" quotePrefix="1" applyNumberFormat="1" applyFont="1" applyFill="1" applyBorder="1" applyAlignment="1" applyProtection="1">
      <alignment horizontal="right"/>
      <protection locked="0"/>
    </xf>
    <xf numFmtId="173" fontId="5" fillId="4" borderId="49" xfId="562" applyNumberFormat="1" applyFont="1" applyFill="1" applyBorder="1" applyAlignment="1" applyProtection="1">
      <alignment horizontal="right"/>
      <protection locked="0"/>
    </xf>
    <xf numFmtId="173" fontId="5" fillId="4" borderId="50" xfId="562" applyNumberFormat="1" applyFont="1" applyFill="1" applyBorder="1" applyAlignment="1" applyProtection="1">
      <alignment horizontal="right"/>
      <protection locked="0"/>
    </xf>
    <xf numFmtId="10" fontId="5" fillId="4" borderId="49" xfId="1763" applyNumberFormat="1" applyFont="1" applyFill="1" applyBorder="1" applyAlignment="1" applyProtection="1">
      <alignment horizontal="right"/>
      <protection locked="0"/>
    </xf>
    <xf numFmtId="10" fontId="5" fillId="4" borderId="50" xfId="1763" applyNumberFormat="1" applyFont="1" applyFill="1" applyBorder="1" applyAlignment="1" applyProtection="1">
      <alignment horizontal="right"/>
      <protection locked="0"/>
    </xf>
    <xf numFmtId="5" fontId="2" fillId="7" borderId="74" xfId="2" quotePrefix="1" applyNumberFormat="1" applyFont="1" applyFill="1" applyBorder="1" applyAlignment="1" applyProtection="1">
      <alignment horizontal="right"/>
    </xf>
    <xf numFmtId="5" fontId="2" fillId="7" borderId="75" xfId="2" quotePrefix="1" applyNumberFormat="1" applyFont="1" applyFill="1" applyBorder="1" applyAlignment="1" applyProtection="1">
      <alignment horizontal="right"/>
    </xf>
    <xf numFmtId="9" fontId="5" fillId="4" borderId="49" xfId="2498" applyNumberFormat="1" applyFont="1" applyFill="1" applyBorder="1" applyAlignment="1" applyProtection="1">
      <alignment horizontal="right"/>
      <protection locked="0"/>
    </xf>
    <xf numFmtId="9" fontId="5" fillId="4" borderId="50" xfId="2498" applyNumberFormat="1" applyFont="1" applyFill="1" applyBorder="1" applyAlignment="1" applyProtection="1">
      <alignment horizontal="right"/>
      <protection locked="0"/>
    </xf>
    <xf numFmtId="41" fontId="5" fillId="7" borderId="49" xfId="2" quotePrefix="1" applyNumberFormat="1" applyFont="1" applyFill="1" applyBorder="1" applyAlignment="1" applyProtection="1">
      <alignment horizontal="right"/>
    </xf>
    <xf numFmtId="5" fontId="2" fillId="7" borderId="49" xfId="2" quotePrefix="1" applyNumberFormat="1" applyFont="1" applyFill="1" applyBorder="1" applyAlignment="1" applyProtection="1">
      <alignment horizontal="right"/>
    </xf>
    <xf numFmtId="5" fontId="2" fillId="7" borderId="50" xfId="2" quotePrefix="1" applyNumberFormat="1" applyFont="1" applyFill="1" applyBorder="1" applyAlignment="1" applyProtection="1">
      <alignment horizontal="right"/>
    </xf>
    <xf numFmtId="14" fontId="5" fillId="2" borderId="49" xfId="562" quotePrefix="1" applyNumberFormat="1" applyFont="1" applyFill="1" applyBorder="1" applyAlignment="1" applyProtection="1">
      <alignment horizontal="right"/>
      <protection locked="0"/>
    </xf>
    <xf numFmtId="14" fontId="5" fillId="2" borderId="50" xfId="562" quotePrefix="1" applyNumberFormat="1" applyFont="1" applyFill="1" applyBorder="1" applyAlignment="1" applyProtection="1">
      <alignment horizontal="right"/>
      <protection locked="0"/>
    </xf>
    <xf numFmtId="10" fontId="5" fillId="2" borderId="49" xfId="1763" applyNumberFormat="1" applyFont="1" applyFill="1" applyBorder="1" applyAlignment="1" applyProtection="1">
      <alignment horizontal="right"/>
      <protection locked="0"/>
    </xf>
    <xf numFmtId="172" fontId="2" fillId="0" borderId="74" xfId="562" applyNumberFormat="1" applyFont="1" applyBorder="1" applyAlignment="1" applyProtection="1"/>
    <xf numFmtId="172" fontId="2" fillId="0" borderId="75" xfId="562" applyNumberFormat="1" applyFont="1" applyBorder="1" applyAlignment="1" applyProtection="1"/>
    <xf numFmtId="172" fontId="5" fillId="0" borderId="61" xfId="562" applyNumberFormat="1" applyFont="1" applyBorder="1" applyAlignment="1" applyProtection="1"/>
    <xf numFmtId="172" fontId="5" fillId="0" borderId="62" xfId="562" applyNumberFormat="1" applyFont="1" applyBorder="1" applyAlignment="1" applyProtection="1"/>
    <xf numFmtId="172" fontId="2" fillId="0" borderId="51" xfId="562" applyNumberFormat="1" applyFont="1" applyBorder="1" applyAlignment="1" applyProtection="1"/>
    <xf numFmtId="172" fontId="2" fillId="0" borderId="52" xfId="562" applyNumberFormat="1" applyFont="1" applyBorder="1" applyAlignment="1" applyProtection="1"/>
    <xf numFmtId="9" fontId="20" fillId="2" borderId="69" xfId="562" quotePrefix="1" applyNumberFormat="1" applyFont="1" applyFill="1" applyBorder="1" applyAlignment="1" applyProtection="1">
      <alignment horizontal="right" indent="1"/>
      <protection locked="0"/>
    </xf>
    <xf numFmtId="10" fontId="20" fillId="0" borderId="69" xfId="2" applyNumberFormat="1" applyFont="1" applyBorder="1" applyAlignment="1" applyProtection="1">
      <alignment horizontal="right"/>
    </xf>
    <xf numFmtId="41" fontId="20" fillId="0" borderId="69" xfId="2" applyNumberFormat="1" applyFont="1" applyBorder="1" applyAlignment="1" applyProtection="1">
      <alignment horizontal="right" indent="1"/>
    </xf>
    <xf numFmtId="165" fontId="20" fillId="2" borderId="69" xfId="562" applyNumberFormat="1" applyFont="1" applyFill="1" applyBorder="1" applyAlignment="1" applyProtection="1">
      <alignment horizontal="center"/>
      <protection locked="0"/>
    </xf>
    <xf numFmtId="41" fontId="25" fillId="0" borderId="70" xfId="2" applyNumberFormat="1" applyFont="1" applyFill="1" applyBorder="1" applyAlignment="1" applyProtection="1">
      <alignment horizontal="right" indent="1"/>
    </xf>
    <xf numFmtId="9" fontId="20" fillId="2" borderId="28" xfId="562" quotePrefix="1" applyNumberFormat="1" applyFont="1" applyFill="1" applyBorder="1" applyAlignment="1" applyProtection="1">
      <alignment horizontal="right" indent="1"/>
      <protection locked="0"/>
    </xf>
    <xf numFmtId="10" fontId="20" fillId="0" borderId="28" xfId="2" applyNumberFormat="1" applyFont="1" applyBorder="1" applyAlignment="1" applyProtection="1">
      <alignment horizontal="right"/>
    </xf>
    <xf numFmtId="41" fontId="20" fillId="0" borderId="28" xfId="2" applyNumberFormat="1" applyFont="1" applyBorder="1" applyAlignment="1" applyProtection="1">
      <alignment horizontal="right" indent="1"/>
    </xf>
    <xf numFmtId="165" fontId="20" fillId="2" borderId="28" xfId="562" applyNumberFormat="1" applyFont="1" applyFill="1" applyBorder="1" applyAlignment="1" applyProtection="1">
      <alignment horizontal="center"/>
      <protection locked="0"/>
    </xf>
    <xf numFmtId="41" fontId="25" fillId="0" borderId="50" xfId="2" applyNumberFormat="1" applyFont="1" applyFill="1" applyBorder="1" applyAlignment="1" applyProtection="1">
      <alignment horizontal="right" indent="1"/>
    </xf>
    <xf numFmtId="0" fontId="20" fillId="0" borderId="71" xfId="0" applyFont="1" applyBorder="1" applyAlignment="1">
      <alignment horizontal="right" indent="1"/>
    </xf>
    <xf numFmtId="0" fontId="20" fillId="0" borderId="72" xfId="0" applyFont="1" applyBorder="1" applyAlignment="1">
      <alignment horizontal="right" indent="1"/>
    </xf>
    <xf numFmtId="0" fontId="20" fillId="0" borderId="76" xfId="0" applyFont="1" applyBorder="1" applyAlignment="1">
      <alignment horizontal="right" indent="1"/>
    </xf>
    <xf numFmtId="9" fontId="20" fillId="2" borderId="32" xfId="562" quotePrefix="1" applyNumberFormat="1" applyFont="1" applyFill="1" applyBorder="1" applyAlignment="1" applyProtection="1">
      <alignment horizontal="right" indent="1"/>
      <protection locked="0"/>
    </xf>
    <xf numFmtId="10" fontId="20" fillId="0" borderId="32" xfId="2" applyNumberFormat="1" applyFont="1" applyBorder="1" applyAlignment="1" applyProtection="1">
      <alignment horizontal="right"/>
    </xf>
    <xf numFmtId="41" fontId="20" fillId="0" borderId="32" xfId="2" applyNumberFormat="1" applyFont="1" applyBorder="1" applyAlignment="1" applyProtection="1">
      <alignment horizontal="right" indent="1"/>
    </xf>
    <xf numFmtId="165" fontId="20" fillId="2" borderId="32" xfId="562" applyNumberFormat="1" applyFont="1" applyFill="1" applyBorder="1" applyAlignment="1" applyProtection="1">
      <alignment horizontal="center"/>
      <protection locked="0"/>
    </xf>
    <xf numFmtId="41" fontId="25" fillId="0" borderId="75" xfId="2" applyNumberFormat="1" applyFont="1" applyFill="1" applyBorder="1" applyAlignment="1" applyProtection="1">
      <alignment horizontal="right" indent="1"/>
    </xf>
    <xf numFmtId="42" fontId="20" fillId="0" borderId="54" xfId="562" applyNumberFormat="1" applyFont="1" applyBorder="1" applyAlignment="1">
      <alignment horizontal="right" indent="1"/>
    </xf>
    <xf numFmtId="42" fontId="20" fillId="0" borderId="54" xfId="562" applyNumberFormat="1" applyFont="1" applyBorder="1" applyAlignment="1" applyProtection="1">
      <alignment horizontal="right"/>
    </xf>
    <xf numFmtId="41" fontId="25" fillId="0" borderId="54" xfId="562" applyNumberFormat="1" applyFont="1" applyBorder="1" applyAlignment="1">
      <alignment horizontal="right" indent="1"/>
    </xf>
    <xf numFmtId="41" fontId="67" fillId="0" borderId="60" xfId="562" applyNumberFormat="1" applyFont="1" applyFill="1" applyBorder="1" applyAlignment="1" applyProtection="1">
      <alignment horizontal="right" indent="1"/>
    </xf>
    <xf numFmtId="10" fontId="20" fillId="0" borderId="80" xfId="2" applyNumberFormat="1" applyFont="1" applyBorder="1" applyAlignment="1" applyProtection="1">
      <alignment horizontal="right"/>
    </xf>
    <xf numFmtId="10" fontId="20" fillId="0" borderId="31" xfId="2" applyNumberFormat="1" applyFont="1" applyBorder="1" applyAlignment="1" applyProtection="1">
      <alignment horizontal="right"/>
    </xf>
    <xf numFmtId="10" fontId="20" fillId="0" borderId="37" xfId="2" applyNumberFormat="1" applyFont="1" applyBorder="1" applyAlignment="1" applyProtection="1">
      <alignment horizontal="right"/>
    </xf>
    <xf numFmtId="42" fontId="20" fillId="0" borderId="87" xfId="562" applyNumberFormat="1" applyFont="1" applyBorder="1" applyAlignment="1" applyProtection="1">
      <alignment horizontal="right"/>
    </xf>
    <xf numFmtId="41" fontId="20" fillId="0" borderId="70" xfId="2" applyNumberFormat="1" applyFont="1" applyFill="1" applyBorder="1" applyAlignment="1" applyProtection="1">
      <alignment horizontal="right" indent="1"/>
    </xf>
    <xf numFmtId="41" fontId="20" fillId="0" borderId="50" xfId="2" applyNumberFormat="1" applyFont="1" applyFill="1" applyBorder="1" applyAlignment="1" applyProtection="1">
      <alignment horizontal="right" indent="1"/>
    </xf>
    <xf numFmtId="41" fontId="20" fillId="0" borderId="75" xfId="2" applyNumberFormat="1" applyFont="1" applyFill="1" applyBorder="1" applyAlignment="1" applyProtection="1">
      <alignment horizontal="right" indent="1"/>
    </xf>
    <xf numFmtId="41" fontId="20" fillId="0" borderId="60" xfId="562" applyNumberFormat="1" applyFont="1" applyBorder="1" applyAlignment="1">
      <alignment horizontal="right" indent="1"/>
    </xf>
    <xf numFmtId="14" fontId="20" fillId="2" borderId="80" xfId="562" applyNumberFormat="1" applyFont="1" applyFill="1" applyBorder="1" applyProtection="1">
      <protection locked="0"/>
    </xf>
    <xf numFmtId="14" fontId="20" fillId="2" borderId="31" xfId="562" applyNumberFormat="1" applyFont="1" applyFill="1" applyBorder="1" applyProtection="1">
      <protection locked="0"/>
    </xf>
    <xf numFmtId="14" fontId="20" fillId="2" borderId="37" xfId="562" applyNumberFormat="1" applyFont="1" applyFill="1" applyBorder="1" applyProtection="1">
      <protection locked="0"/>
    </xf>
    <xf numFmtId="42" fontId="20" fillId="0" borderId="87" xfId="562" applyNumberFormat="1" applyFont="1" applyBorder="1" applyAlignment="1">
      <alignment horizontal="right" indent="1"/>
    </xf>
    <xf numFmtId="41" fontId="20" fillId="0" borderId="70" xfId="2" applyNumberFormat="1" applyFont="1" applyBorder="1" applyAlignment="1" applyProtection="1">
      <alignment horizontal="right" indent="1"/>
    </xf>
    <xf numFmtId="41" fontId="20" fillId="0" borderId="50" xfId="2" applyNumberFormat="1" applyFont="1" applyBorder="1" applyAlignment="1" applyProtection="1">
      <alignment horizontal="right" indent="1"/>
    </xf>
    <xf numFmtId="41" fontId="20" fillId="0" borderId="75" xfId="2" applyNumberFormat="1" applyFont="1" applyBorder="1" applyAlignment="1" applyProtection="1">
      <alignment horizontal="right" indent="1"/>
    </xf>
    <xf numFmtId="41" fontId="25" fillId="0" borderId="60" xfId="562" applyNumberFormat="1" applyFont="1" applyBorder="1" applyAlignment="1">
      <alignment horizontal="right" indent="1"/>
    </xf>
    <xf numFmtId="41" fontId="20" fillId="0" borderId="80" xfId="562" quotePrefix="1" applyNumberFormat="1" applyFont="1" applyFill="1" applyBorder="1" applyAlignment="1" applyProtection="1">
      <alignment horizontal="right" indent="1"/>
    </xf>
    <xf numFmtId="41" fontId="20" fillId="0" borderId="31" xfId="562" quotePrefix="1" applyNumberFormat="1" applyFont="1" applyFill="1" applyBorder="1" applyAlignment="1" applyProtection="1">
      <alignment horizontal="right" indent="1"/>
    </xf>
    <xf numFmtId="41" fontId="20" fillId="0" borderId="37" xfId="562" quotePrefix="1" applyNumberFormat="1" applyFont="1" applyFill="1" applyBorder="1" applyAlignment="1" applyProtection="1">
      <alignment horizontal="right" indent="1"/>
    </xf>
    <xf numFmtId="41" fontId="25" fillId="0" borderId="87" xfId="562" applyNumberFormat="1" applyFont="1" applyBorder="1" applyAlignment="1" applyProtection="1">
      <alignment horizontal="right" indent="1"/>
    </xf>
    <xf numFmtId="10" fontId="20" fillId="2" borderId="70" xfId="1763" applyNumberFormat="1" applyFont="1" applyFill="1" applyBorder="1" applyAlignment="1" applyProtection="1">
      <alignment horizontal="right" indent="1"/>
      <protection locked="0"/>
    </xf>
    <xf numFmtId="10" fontId="20" fillId="2" borderId="50" xfId="1763" applyNumberFormat="1" applyFont="1" applyFill="1" applyBorder="1" applyAlignment="1" applyProtection="1">
      <alignment horizontal="right" indent="1"/>
      <protection locked="0"/>
    </xf>
    <xf numFmtId="10" fontId="20" fillId="2" borderId="75" xfId="1763" applyNumberFormat="1" applyFont="1" applyFill="1" applyBorder="1" applyAlignment="1" applyProtection="1">
      <alignment horizontal="right" indent="1"/>
      <protection locked="0"/>
    </xf>
    <xf numFmtId="42" fontId="20" fillId="0" borderId="60" xfId="562" applyNumberFormat="1" applyFont="1" applyBorder="1" applyAlignment="1">
      <alignment horizontal="right" indent="1"/>
    </xf>
    <xf numFmtId="167" fontId="20" fillId="0" borderId="80" xfId="1763" applyNumberFormat="1" applyFont="1" applyFill="1" applyBorder="1" applyAlignment="1" applyProtection="1">
      <alignment horizontal="right"/>
    </xf>
    <xf numFmtId="167" fontId="20" fillId="0" borderId="31" xfId="1763" applyNumberFormat="1" applyFont="1" applyFill="1" applyBorder="1" applyAlignment="1" applyProtection="1">
      <alignment horizontal="right"/>
    </xf>
    <xf numFmtId="167" fontId="20" fillId="0" borderId="37" xfId="1763" applyNumberFormat="1" applyFont="1" applyFill="1" applyBorder="1" applyAlignment="1" applyProtection="1">
      <alignment horizontal="right"/>
    </xf>
    <xf numFmtId="167" fontId="20" fillId="0" borderId="87" xfId="562" applyNumberFormat="1" applyFont="1" applyFill="1" applyBorder="1" applyAlignment="1" applyProtection="1">
      <alignment horizontal="right"/>
    </xf>
    <xf numFmtId="41" fontId="20" fillId="0" borderId="70" xfId="562" quotePrefix="1" applyNumberFormat="1" applyFont="1" applyFill="1" applyBorder="1" applyAlignment="1" applyProtection="1">
      <alignment horizontal="right" indent="1"/>
    </xf>
    <xf numFmtId="41" fontId="20" fillId="0" borderId="50" xfId="562" quotePrefix="1" applyNumberFormat="1" applyFont="1" applyFill="1" applyBorder="1" applyAlignment="1" applyProtection="1">
      <alignment horizontal="right" indent="1"/>
    </xf>
    <xf numFmtId="41" fontId="20" fillId="0" borderId="75" xfId="562" quotePrefix="1" applyNumberFormat="1" applyFont="1" applyFill="1" applyBorder="1" applyAlignment="1" applyProtection="1">
      <alignment horizontal="right" indent="1"/>
    </xf>
    <xf numFmtId="41" fontId="20" fillId="0" borderId="60" xfId="562" applyNumberFormat="1" applyFont="1" applyBorder="1" applyAlignment="1" applyProtection="1">
      <alignment horizontal="right" indent="1"/>
    </xf>
    <xf numFmtId="41" fontId="20" fillId="2" borderId="80" xfId="562" quotePrefix="1" applyNumberFormat="1" applyFont="1" applyFill="1" applyBorder="1" applyAlignment="1" applyProtection="1">
      <alignment horizontal="right" indent="1"/>
      <protection locked="0"/>
    </xf>
    <xf numFmtId="41" fontId="20" fillId="2" borderId="31" xfId="562" quotePrefix="1" applyNumberFormat="1" applyFont="1" applyFill="1" applyBorder="1" applyAlignment="1" applyProtection="1">
      <alignment horizontal="right" indent="1"/>
      <protection locked="0"/>
    </xf>
    <xf numFmtId="41" fontId="20" fillId="2" borderId="37" xfId="562" quotePrefix="1" applyNumberFormat="1" applyFont="1" applyFill="1" applyBorder="1" applyAlignment="1" applyProtection="1">
      <alignment horizontal="right" indent="1"/>
      <protection locked="0"/>
    </xf>
    <xf numFmtId="41" fontId="20" fillId="0" borderId="87" xfId="562" applyNumberFormat="1" applyFont="1" applyBorder="1" applyAlignment="1">
      <alignment horizontal="right" indent="1"/>
    </xf>
    <xf numFmtId="0" fontId="20" fillId="0" borderId="93" xfId="0" applyFont="1" applyBorder="1" applyAlignment="1">
      <alignment horizontal="left"/>
    </xf>
    <xf numFmtId="0" fontId="20" fillId="0" borderId="66" xfId="0" applyFont="1" applyBorder="1" applyAlignment="1">
      <alignment horizontal="left"/>
    </xf>
    <xf numFmtId="0" fontId="20" fillId="0" borderId="92" xfId="0" applyFont="1" applyBorder="1" applyAlignment="1">
      <alignment horizontal="left"/>
    </xf>
    <xf numFmtId="0" fontId="20" fillId="0" borderId="1" xfId="0" applyFont="1" applyBorder="1" applyAlignment="1">
      <alignment horizontal="left"/>
    </xf>
    <xf numFmtId="0" fontId="20" fillId="0" borderId="71" xfId="0" applyFont="1" applyBorder="1" applyAlignment="1">
      <alignment horizontal="left" indent="1"/>
    </xf>
    <xf numFmtId="0" fontId="20" fillId="0" borderId="72" xfId="0" applyFont="1" applyBorder="1" applyAlignment="1">
      <alignment horizontal="left" indent="1"/>
    </xf>
    <xf numFmtId="0" fontId="20" fillId="0" borderId="76" xfId="0" applyFont="1" applyBorder="1" applyAlignment="1">
      <alignment horizontal="left" indent="1"/>
    </xf>
    <xf numFmtId="0" fontId="25" fillId="0" borderId="53" xfId="562" applyFont="1" applyBorder="1" applyAlignment="1">
      <alignment horizontal="center" wrapText="1"/>
    </xf>
    <xf numFmtId="0" fontId="25" fillId="0" borderId="54" xfId="562" applyFont="1" applyBorder="1" applyAlignment="1">
      <alignment horizontal="center" wrapText="1"/>
    </xf>
    <xf numFmtId="0" fontId="25" fillId="0" borderId="60" xfId="562" applyFont="1" applyFill="1" applyBorder="1" applyAlignment="1">
      <alignment horizontal="center" wrapText="1"/>
    </xf>
    <xf numFmtId="0" fontId="25" fillId="0" borderId="87" xfId="562" applyFont="1" applyBorder="1" applyAlignment="1">
      <alignment horizontal="center" wrapText="1"/>
    </xf>
    <xf numFmtId="0" fontId="25" fillId="0" borderId="60" xfId="562" applyFont="1" applyBorder="1" applyAlignment="1">
      <alignment horizontal="center" wrapText="1"/>
    </xf>
    <xf numFmtId="0" fontId="25" fillId="0" borderId="53" xfId="562" applyFont="1" applyBorder="1" applyAlignment="1">
      <alignment horizontal="center"/>
    </xf>
    <xf numFmtId="0" fontId="25" fillId="0" borderId="54" xfId="562" applyFont="1" applyBorder="1" applyAlignment="1">
      <alignment horizontal="center"/>
    </xf>
    <xf numFmtId="0" fontId="25" fillId="0" borderId="60" xfId="562" applyFont="1" applyFill="1" applyBorder="1" applyAlignment="1">
      <alignment horizontal="center"/>
    </xf>
    <xf numFmtId="0" fontId="25" fillId="0" borderId="87" xfId="562" applyFont="1" applyBorder="1" applyAlignment="1">
      <alignment horizontal="center"/>
    </xf>
    <xf numFmtId="0" fontId="25" fillId="0" borderId="60" xfId="562" applyFont="1" applyBorder="1" applyAlignment="1">
      <alignment horizontal="center"/>
    </xf>
    <xf numFmtId="0" fontId="25" fillId="0" borderId="87" xfId="562" applyFont="1" applyFill="1" applyBorder="1" applyAlignment="1">
      <alignment horizontal="center"/>
    </xf>
    <xf numFmtId="0" fontId="68" fillId="0" borderId="0" xfId="0" applyFont="1" applyBorder="1"/>
    <xf numFmtId="169" fontId="21" fillId="0" borderId="53" xfId="0" applyNumberFormat="1" applyFont="1" applyBorder="1"/>
    <xf numFmtId="169" fontId="21" fillId="0" borderId="60" xfId="0" applyNumberFormat="1" applyFont="1" applyBorder="1"/>
    <xf numFmtId="9" fontId="20" fillId="0" borderId="69" xfId="562" applyNumberFormat="1" applyFont="1" applyFill="1" applyBorder="1" applyAlignment="1" applyProtection="1">
      <alignment horizontal="center"/>
    </xf>
    <xf numFmtId="9" fontId="20" fillId="0" borderId="28" xfId="562" applyNumberFormat="1" applyFont="1" applyFill="1" applyBorder="1" applyAlignment="1" applyProtection="1">
      <alignment horizontal="center"/>
    </xf>
    <xf numFmtId="0" fontId="20" fillId="0" borderId="71" xfId="0" applyFont="1" applyBorder="1" applyAlignment="1">
      <alignment horizontal="left"/>
    </xf>
    <xf numFmtId="0" fontId="20" fillId="0" borderId="72" xfId="0" applyFont="1" applyBorder="1" applyAlignment="1">
      <alignment horizontal="left"/>
    </xf>
    <xf numFmtId="0" fontId="25" fillId="0" borderId="86" xfId="562" applyFont="1" applyBorder="1" applyAlignment="1">
      <alignment horizontal="center" wrapText="1"/>
    </xf>
    <xf numFmtId="41" fontId="20" fillId="0" borderId="85" xfId="2" applyNumberFormat="1" applyFont="1" applyBorder="1" applyAlignment="1" applyProtection="1">
      <alignment horizontal="right" indent="1"/>
    </xf>
    <xf numFmtId="41" fontId="20" fillId="0" borderId="29" xfId="2" applyNumberFormat="1" applyFont="1" applyBorder="1" applyAlignment="1" applyProtection="1">
      <alignment horizontal="right" indent="1"/>
    </xf>
    <xf numFmtId="169" fontId="21" fillId="0" borderId="9" xfId="0" applyNumberFormat="1" applyFont="1" applyBorder="1"/>
    <xf numFmtId="0" fontId="20" fillId="0" borderId="76" xfId="0" applyFont="1" applyBorder="1" applyAlignment="1">
      <alignment horizontal="left"/>
    </xf>
    <xf numFmtId="9" fontId="20" fillId="0" borderId="32" xfId="562" applyNumberFormat="1" applyFont="1" applyFill="1" applyBorder="1" applyAlignment="1" applyProtection="1">
      <alignment horizontal="center"/>
    </xf>
    <xf numFmtId="41" fontId="20" fillId="0" borderId="35" xfId="2" applyNumberFormat="1" applyFont="1" applyBorder="1" applyAlignment="1" applyProtection="1">
      <alignment horizontal="right" indent="1"/>
    </xf>
    <xf numFmtId="41" fontId="25" fillId="0" borderId="86" xfId="562" applyNumberFormat="1" applyFont="1" applyBorder="1" applyAlignment="1">
      <alignment horizontal="right" indent="1"/>
    </xf>
    <xf numFmtId="0" fontId="20" fillId="0" borderId="87" xfId="562" applyFont="1" applyBorder="1"/>
    <xf numFmtId="0" fontId="20" fillId="0" borderId="54" xfId="562" applyFont="1" applyBorder="1"/>
    <xf numFmtId="41" fontId="20" fillId="0" borderId="87" xfId="562" applyNumberFormat="1" applyFont="1" applyBorder="1" applyAlignment="1" applyProtection="1">
      <alignment horizontal="right" indent="1"/>
    </xf>
    <xf numFmtId="164" fontId="20" fillId="2" borderId="71" xfId="562" quotePrefix="1" applyNumberFormat="1" applyFont="1" applyFill="1" applyBorder="1" applyAlignment="1" applyProtection="1">
      <protection locked="0"/>
    </xf>
    <xf numFmtId="164" fontId="20" fillId="2" borderId="73" xfId="562" quotePrefix="1" applyNumberFormat="1" applyFont="1" applyFill="1" applyBorder="1" applyAlignment="1" applyProtection="1">
      <protection locked="0"/>
    </xf>
    <xf numFmtId="164" fontId="67" fillId="2" borderId="71" xfId="562" quotePrefix="1" applyNumberFormat="1" applyFont="1" applyFill="1" applyBorder="1" applyAlignment="1" applyProtection="1">
      <protection locked="0"/>
    </xf>
    <xf numFmtId="164" fontId="67" fillId="2" borderId="73" xfId="562" quotePrefix="1" applyNumberFormat="1" applyFont="1" applyFill="1" applyBorder="1" applyAlignment="1" applyProtection="1">
      <protection locked="0"/>
    </xf>
    <xf numFmtId="0" fontId="63" fillId="0" borderId="98" xfId="0" applyFont="1" applyBorder="1" applyAlignment="1">
      <alignment horizontal="center"/>
    </xf>
    <xf numFmtId="0" fontId="63" fillId="0" borderId="99" xfId="0" applyFont="1" applyBorder="1" applyAlignment="1">
      <alignment horizontal="center"/>
    </xf>
    <xf numFmtId="0" fontId="57" fillId="5" borderId="101" xfId="562" applyFont="1" applyFill="1" applyBorder="1" applyAlignment="1" applyProtection="1">
      <alignment horizontal="right" indent="1"/>
    </xf>
    <xf numFmtId="0" fontId="57" fillId="5" borderId="102" xfId="562" applyFont="1" applyFill="1" applyBorder="1" applyAlignment="1" applyProtection="1">
      <alignment horizontal="right" indent="1"/>
    </xf>
    <xf numFmtId="0" fontId="63" fillId="0" borderId="97" xfId="0" applyFont="1" applyBorder="1"/>
    <xf numFmtId="0" fontId="57" fillId="5" borderId="100" xfId="0" applyFont="1" applyFill="1" applyBorder="1" applyAlignment="1">
      <alignment horizontal="right"/>
    </xf>
    <xf numFmtId="0" fontId="63" fillId="0" borderId="103" xfId="0" applyFont="1" applyBorder="1"/>
    <xf numFmtId="0" fontId="57" fillId="5" borderId="104" xfId="0" applyFont="1" applyFill="1" applyBorder="1" applyAlignment="1">
      <alignment horizontal="right"/>
    </xf>
    <xf numFmtId="0" fontId="23" fillId="2" borderId="28" xfId="562" applyFont="1" applyFill="1" applyBorder="1" applyAlignment="1" applyProtection="1">
      <alignment horizontal="right" indent="1"/>
      <protection locked="0"/>
    </xf>
    <xf numFmtId="37" fontId="23" fillId="2" borderId="28" xfId="562" applyNumberFormat="1" applyFont="1" applyFill="1" applyBorder="1" applyAlignment="1" applyProtection="1">
      <alignment horizontal="right"/>
      <protection locked="0"/>
    </xf>
    <xf numFmtId="0" fontId="23" fillId="0" borderId="28" xfId="562" applyFont="1" applyBorder="1" applyAlignment="1" applyProtection="1">
      <alignment horizontal="right" indent="1"/>
    </xf>
    <xf numFmtId="37" fontId="23" fillId="0" borderId="28" xfId="562" applyNumberFormat="1" applyFont="1" applyFill="1" applyBorder="1" applyAlignment="1" applyProtection="1">
      <alignment horizontal="right"/>
    </xf>
    <xf numFmtId="37" fontId="23" fillId="0" borderId="50" xfId="562" applyNumberFormat="1" applyFont="1" applyFill="1" applyBorder="1" applyAlignment="1" applyProtection="1">
      <alignment horizontal="right"/>
    </xf>
    <xf numFmtId="0" fontId="24" fillId="0" borderId="43" xfId="562" applyFont="1" applyBorder="1" applyAlignment="1" applyProtection="1">
      <alignment horizontal="right" indent="1"/>
    </xf>
    <xf numFmtId="37" fontId="24" fillId="0" borderId="52" xfId="562" applyNumberFormat="1" applyFont="1" applyFill="1" applyBorder="1" applyAlignment="1" applyProtection="1">
      <alignment horizontal="right"/>
    </xf>
    <xf numFmtId="0" fontId="23" fillId="2" borderId="31" xfId="562" applyFont="1" applyFill="1" applyBorder="1" applyAlignment="1" applyProtection="1">
      <alignment horizontal="right" indent="1"/>
      <protection locked="0"/>
    </xf>
    <xf numFmtId="37" fontId="23" fillId="2" borderId="50" xfId="562" applyNumberFormat="1" applyFont="1" applyFill="1" applyBorder="1" applyAlignment="1" applyProtection="1">
      <alignment horizontal="right"/>
      <protection locked="0"/>
    </xf>
    <xf numFmtId="37" fontId="23" fillId="4" borderId="50" xfId="562" applyNumberFormat="1" applyFont="1" applyFill="1" applyBorder="1" applyAlignment="1" applyProtection="1">
      <alignment horizontal="right"/>
      <protection locked="0"/>
    </xf>
    <xf numFmtId="0" fontId="23" fillId="0" borderId="31" xfId="562" applyFont="1" applyBorder="1" applyAlignment="1" applyProtection="1">
      <alignment horizontal="right" indent="1"/>
    </xf>
    <xf numFmtId="0" fontId="23" fillId="0" borderId="71" xfId="562" applyFont="1" applyBorder="1" applyAlignment="1">
      <alignment horizontal="center"/>
    </xf>
    <xf numFmtId="0" fontId="23" fillId="2" borderId="72" xfId="562" applyFont="1" applyFill="1" applyBorder="1" applyAlignment="1" applyProtection="1">
      <alignment horizontal="center"/>
      <protection locked="0"/>
    </xf>
    <xf numFmtId="0" fontId="24" fillId="0" borderId="69" xfId="562" applyFont="1" applyBorder="1" applyAlignment="1" applyProtection="1">
      <alignment horizontal="right" indent="1"/>
    </xf>
    <xf numFmtId="37" fontId="24" fillId="0" borderId="70" xfId="562" applyNumberFormat="1" applyFont="1" applyFill="1" applyBorder="1" applyAlignment="1" applyProtection="1">
      <alignment horizontal="right"/>
    </xf>
    <xf numFmtId="0" fontId="23" fillId="2" borderId="76" xfId="562" applyFont="1" applyFill="1" applyBorder="1" applyAlignment="1" applyProtection="1">
      <alignment horizontal="center"/>
      <protection locked="0"/>
    </xf>
    <xf numFmtId="0" fontId="23" fillId="2" borderId="37" xfId="562" applyFont="1" applyFill="1" applyBorder="1" applyAlignment="1" applyProtection="1">
      <alignment horizontal="right" indent="1"/>
      <protection locked="0"/>
    </xf>
    <xf numFmtId="37" fontId="23" fillId="2" borderId="75" xfId="562" applyNumberFormat="1" applyFont="1" applyFill="1" applyBorder="1" applyAlignment="1" applyProtection="1">
      <alignment horizontal="right"/>
      <protection locked="0"/>
    </xf>
    <xf numFmtId="0" fontId="23" fillId="0" borderId="37" xfId="562" applyFont="1" applyBorder="1" applyAlignment="1" applyProtection="1">
      <alignment horizontal="right" indent="1"/>
    </xf>
    <xf numFmtId="37" fontId="23" fillId="0" borderId="32" xfId="562" applyNumberFormat="1" applyFont="1" applyFill="1" applyBorder="1" applyAlignment="1" applyProtection="1">
      <alignment horizontal="right"/>
    </xf>
    <xf numFmtId="0" fontId="23" fillId="2" borderId="32" xfId="562" applyFont="1" applyFill="1" applyBorder="1" applyAlignment="1" applyProtection="1">
      <alignment horizontal="right" indent="1"/>
      <protection locked="0"/>
    </xf>
    <xf numFmtId="37" fontId="23" fillId="2" borderId="32" xfId="562" applyNumberFormat="1" applyFont="1" applyFill="1" applyBorder="1" applyAlignment="1" applyProtection="1">
      <alignment horizontal="right"/>
      <protection locked="0"/>
    </xf>
    <xf numFmtId="0" fontId="23" fillId="0" borderId="32" xfId="562" applyFont="1" applyBorder="1" applyAlignment="1" applyProtection="1">
      <alignment horizontal="right" indent="1"/>
    </xf>
    <xf numFmtId="37" fontId="23" fillId="0" borderId="75" xfId="562" applyNumberFormat="1" applyFont="1" applyFill="1" applyBorder="1" applyAlignment="1" applyProtection="1">
      <alignment horizontal="right"/>
    </xf>
    <xf numFmtId="0" fontId="24" fillId="0" borderId="2" xfId="562" applyFont="1" applyBorder="1" applyAlignment="1" applyProtection="1">
      <alignment horizontal="center"/>
    </xf>
    <xf numFmtId="0" fontId="24" fillId="0" borderId="87" xfId="562" applyFont="1" applyBorder="1" applyAlignment="1" applyProtection="1">
      <alignment horizontal="right" indent="1"/>
    </xf>
    <xf numFmtId="37" fontId="24" fillId="0" borderId="60" xfId="562" applyNumberFormat="1" applyFont="1" applyBorder="1" applyAlignment="1" applyProtection="1">
      <alignment horizontal="right"/>
    </xf>
    <xf numFmtId="37" fontId="24" fillId="0" borderId="60" xfId="562" applyNumberFormat="1" applyFont="1" applyFill="1" applyBorder="1" applyAlignment="1" applyProtection="1">
      <alignment horizontal="right"/>
    </xf>
    <xf numFmtId="37" fontId="24" fillId="0" borderId="54" xfId="562" applyNumberFormat="1" applyFont="1" applyFill="1" applyBorder="1" applyAlignment="1" applyProtection="1">
      <alignment horizontal="right"/>
    </xf>
    <xf numFmtId="0" fontId="24" fillId="0" borderId="54" xfId="562" applyFont="1" applyBorder="1" applyAlignment="1" applyProtection="1">
      <alignment horizontal="right" indent="1"/>
    </xf>
    <xf numFmtId="0" fontId="23" fillId="2" borderId="77" xfId="562" applyFont="1" applyFill="1" applyBorder="1" applyAlignment="1" applyProtection="1">
      <alignment horizontal="center"/>
      <protection locked="0"/>
    </xf>
    <xf numFmtId="0" fontId="23" fillId="2" borderId="42" xfId="562" applyFont="1" applyFill="1" applyBorder="1" applyAlignment="1" applyProtection="1">
      <alignment horizontal="right" indent="1"/>
      <protection locked="0"/>
    </xf>
    <xf numFmtId="37" fontId="23" fillId="2" borderId="62" xfId="562" applyNumberFormat="1" applyFont="1" applyFill="1" applyBorder="1" applyAlignment="1" applyProtection="1">
      <alignment horizontal="right"/>
      <protection locked="0"/>
    </xf>
    <xf numFmtId="0" fontId="23" fillId="0" borderId="42" xfId="562" applyFont="1" applyBorder="1" applyAlignment="1" applyProtection="1">
      <alignment horizontal="right" indent="1"/>
    </xf>
    <xf numFmtId="37" fontId="23" fillId="0" borderId="34" xfId="562" applyNumberFormat="1" applyFont="1" applyFill="1" applyBorder="1" applyAlignment="1" applyProtection="1">
      <alignment horizontal="right"/>
    </xf>
    <xf numFmtId="0" fontId="23" fillId="2" borderId="34" xfId="562" applyFont="1" applyFill="1" applyBorder="1" applyAlignment="1" applyProtection="1">
      <alignment horizontal="right" indent="1"/>
      <protection locked="0"/>
    </xf>
    <xf numFmtId="37" fontId="23" fillId="2" borderId="34" xfId="562" applyNumberFormat="1" applyFont="1" applyFill="1" applyBorder="1" applyAlignment="1" applyProtection="1">
      <alignment horizontal="right"/>
      <protection locked="0"/>
    </xf>
    <xf numFmtId="0" fontId="23" fillId="0" borderId="34" xfId="562" applyFont="1" applyBorder="1" applyAlignment="1" applyProtection="1">
      <alignment horizontal="right" indent="1"/>
    </xf>
    <xf numFmtId="37" fontId="23" fillId="0" borderId="62" xfId="562" applyNumberFormat="1" applyFont="1" applyFill="1" applyBorder="1" applyAlignment="1" applyProtection="1">
      <alignment horizontal="right"/>
    </xf>
    <xf numFmtId="37" fontId="23" fillId="0" borderId="40" xfId="562" applyNumberFormat="1" applyFont="1" applyFill="1" applyBorder="1" applyAlignment="1" applyProtection="1">
      <alignment horizontal="right"/>
    </xf>
    <xf numFmtId="37" fontId="23" fillId="0" borderId="29" xfId="562" applyNumberFormat="1" applyFont="1" applyFill="1" applyBorder="1" applyAlignment="1" applyProtection="1">
      <alignment horizontal="right"/>
    </xf>
    <xf numFmtId="37" fontId="23" fillId="0" borderId="35" xfId="562" applyNumberFormat="1" applyFont="1" applyFill="1" applyBorder="1" applyAlignment="1" applyProtection="1">
      <alignment horizontal="right"/>
    </xf>
    <xf numFmtId="37" fontId="24" fillId="0" borderId="86" xfId="562" applyNumberFormat="1" applyFont="1" applyFill="1" applyBorder="1" applyAlignment="1" applyProtection="1">
      <alignment horizontal="right"/>
    </xf>
    <xf numFmtId="0" fontId="23" fillId="2" borderId="61" xfId="562" applyFont="1" applyFill="1" applyBorder="1" applyAlignment="1" applyProtection="1">
      <alignment horizontal="right" indent="1"/>
      <protection locked="0"/>
    </xf>
    <xf numFmtId="0" fontId="23" fillId="2" borderId="49" xfId="562" applyFont="1" applyFill="1" applyBorder="1" applyAlignment="1" applyProtection="1">
      <alignment horizontal="right" indent="1"/>
      <protection locked="0"/>
    </xf>
    <xf numFmtId="0" fontId="23" fillId="2" borderId="74" xfId="562" applyFont="1" applyFill="1" applyBorder="1" applyAlignment="1" applyProtection="1">
      <alignment horizontal="right" indent="1"/>
      <protection locked="0"/>
    </xf>
    <xf numFmtId="0" fontId="24" fillId="0" borderId="53" xfId="562" applyFont="1" applyBorder="1" applyAlignment="1" applyProtection="1">
      <alignment horizontal="right" indent="1"/>
    </xf>
    <xf numFmtId="0" fontId="57" fillId="5" borderId="105" xfId="562" applyFont="1" applyFill="1" applyBorder="1" applyAlignment="1" applyProtection="1">
      <alignment horizontal="right" indent="1"/>
    </xf>
    <xf numFmtId="0" fontId="57" fillId="5" borderId="106" xfId="0" applyFont="1" applyFill="1" applyBorder="1" applyAlignment="1">
      <alignment horizontal="right"/>
    </xf>
    <xf numFmtId="37" fontId="57" fillId="5" borderId="107" xfId="562" applyNumberFormat="1" applyFont="1" applyFill="1" applyBorder="1" applyAlignment="1" applyProtection="1">
      <alignment horizontal="right"/>
    </xf>
    <xf numFmtId="0" fontId="63" fillId="0" borderId="109" xfId="0" applyFont="1" applyBorder="1" applyAlignment="1">
      <alignment horizontal="center"/>
    </xf>
    <xf numFmtId="0" fontId="63" fillId="0" borderId="109" xfId="0" applyFont="1" applyBorder="1"/>
    <xf numFmtId="0" fontId="63" fillId="0" borderId="108" xfId="0" applyFont="1" applyBorder="1" applyAlignment="1">
      <alignment horizontal="center"/>
    </xf>
    <xf numFmtId="37" fontId="57" fillId="5" borderId="102" xfId="562" applyNumberFormat="1" applyFont="1" applyFill="1" applyBorder="1" applyAlignment="1" applyProtection="1">
      <alignment horizontal="right"/>
    </xf>
    <xf numFmtId="0" fontId="20" fillId="2" borderId="29" xfId="562" applyFont="1" applyFill="1" applyBorder="1" applyAlignment="1" applyProtection="1">
      <protection locked="0"/>
    </xf>
    <xf numFmtId="0" fontId="20" fillId="2" borderId="30" xfId="562" applyFont="1" applyFill="1" applyBorder="1" applyAlignment="1" applyProtection="1">
      <protection locked="0"/>
    </xf>
    <xf numFmtId="0" fontId="20" fillId="2" borderId="31" xfId="562" applyFont="1" applyFill="1" applyBorder="1" applyAlignment="1" applyProtection="1">
      <protection locked="0"/>
    </xf>
    <xf numFmtId="0" fontId="20" fillId="4" borderId="29" xfId="562" applyFont="1" applyFill="1" applyBorder="1" applyAlignment="1" applyProtection="1">
      <alignment horizontal="left"/>
      <protection locked="0"/>
    </xf>
    <xf numFmtId="0" fontId="20" fillId="4" borderId="31" xfId="562" applyFont="1" applyFill="1" applyBorder="1" applyAlignment="1" applyProtection="1">
      <alignment horizontal="left"/>
      <protection locked="0"/>
    </xf>
    <xf numFmtId="0" fontId="20" fillId="4" borderId="29" xfId="562" applyFont="1" applyFill="1" applyBorder="1" applyAlignment="1" applyProtection="1">
      <alignment horizontal="right" wrapText="1"/>
      <protection locked="0"/>
    </xf>
    <xf numFmtId="0" fontId="20" fillId="4" borderId="31" xfId="562" applyFont="1" applyFill="1" applyBorder="1" applyAlignment="1" applyProtection="1">
      <alignment horizontal="right" wrapText="1"/>
      <protection locked="0"/>
    </xf>
    <xf numFmtId="3" fontId="52" fillId="4" borderId="0" xfId="562" applyNumberFormat="1" applyFont="1" applyFill="1" applyBorder="1" applyAlignment="1" applyProtection="1">
      <alignment horizontal="center"/>
      <protection locked="0"/>
    </xf>
    <xf numFmtId="0" fontId="0" fillId="0" borderId="0" xfId="0" applyAlignment="1" applyProtection="1">
      <protection locked="0"/>
    </xf>
    <xf numFmtId="164" fontId="58" fillId="2" borderId="0" xfId="562" applyNumberFormat="1" applyFont="1" applyFill="1" applyBorder="1" applyAlignment="1" applyProtection="1">
      <alignment horizontal="center"/>
      <protection locked="0"/>
    </xf>
    <xf numFmtId="0" fontId="58" fillId="4" borderId="0" xfId="562" applyFont="1" applyFill="1" applyAlignment="1" applyProtection="1">
      <alignment horizontal="center"/>
      <protection locked="0"/>
    </xf>
    <xf numFmtId="0" fontId="0" fillId="0" borderId="0" xfId="0" applyAlignment="1" applyProtection="1">
      <alignment horizontal="center"/>
      <protection locked="0"/>
    </xf>
    <xf numFmtId="0" fontId="2" fillId="0" borderId="28" xfId="562" applyFont="1" applyBorder="1" applyAlignment="1">
      <alignment horizontal="center"/>
    </xf>
    <xf numFmtId="0" fontId="0" fillId="0" borderId="28" xfId="0" applyBorder="1" applyAlignment="1">
      <alignment horizontal="center"/>
    </xf>
    <xf numFmtId="0" fontId="2" fillId="0" borderId="28" xfId="0" applyFont="1" applyBorder="1" applyAlignment="1" applyProtection="1">
      <alignment horizontal="right" indent="1"/>
    </xf>
    <xf numFmtId="0" fontId="0" fillId="0" borderId="28" xfId="0" applyBorder="1" applyAlignment="1">
      <alignment horizontal="right" indent="1"/>
    </xf>
    <xf numFmtId="0" fontId="72" fillId="0" borderId="0" xfId="0" applyFont="1" applyFill="1" applyBorder="1" applyAlignment="1" applyProtection="1">
      <alignment horizontal="right"/>
    </xf>
    <xf numFmtId="0" fontId="73" fillId="0" borderId="0" xfId="0" applyFont="1" applyFill="1" applyBorder="1" applyAlignment="1" applyProtection="1">
      <alignment horizontal="right"/>
    </xf>
    <xf numFmtId="0" fontId="23" fillId="4" borderId="29" xfId="562" applyNumberFormat="1" applyFont="1" applyFill="1" applyBorder="1" applyAlignment="1" applyProtection="1">
      <protection locked="0"/>
    </xf>
    <xf numFmtId="0" fontId="4" fillId="0" borderId="30" xfId="0" applyNumberFormat="1" applyFont="1" applyBorder="1" applyAlignment="1" applyProtection="1">
      <protection locked="0"/>
    </xf>
    <xf numFmtId="0" fontId="4" fillId="0" borderId="31" xfId="0" applyNumberFormat="1" applyFont="1" applyBorder="1" applyAlignment="1" applyProtection="1">
      <protection locked="0"/>
    </xf>
    <xf numFmtId="0" fontId="23" fillId="4" borderId="29" xfId="562" applyNumberFormat="1" applyFont="1" applyFill="1"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0" fillId="0" borderId="30" xfId="0" applyBorder="1" applyAlignment="1" applyProtection="1">
      <protection locked="0"/>
    </xf>
    <xf numFmtId="0" fontId="0" fillId="0" borderId="31" xfId="0" applyBorder="1" applyAlignment="1" applyProtection="1">
      <protection locked="0"/>
    </xf>
    <xf numFmtId="0" fontId="23" fillId="4" borderId="35" xfId="562" applyNumberFormat="1" applyFont="1" applyFill="1" applyBorder="1" applyAlignment="1" applyProtection="1">
      <alignment horizontal="left"/>
      <protection locked="0"/>
    </xf>
    <xf numFmtId="0" fontId="0" fillId="0" borderId="36" xfId="0" applyBorder="1" applyAlignment="1" applyProtection="1">
      <protection locked="0"/>
    </xf>
    <xf numFmtId="0" fontId="0" fillId="0" borderId="37" xfId="0" applyBorder="1" applyAlignment="1" applyProtection="1">
      <protection locked="0"/>
    </xf>
    <xf numFmtId="0" fontId="5" fillId="0" borderId="28" xfId="562" applyFont="1" applyBorder="1" applyAlignment="1">
      <alignment horizontal="center" wrapText="1"/>
    </xf>
    <xf numFmtId="0" fontId="0" fillId="0" borderId="28" xfId="0" applyBorder="1" applyAlignment="1">
      <alignment horizontal="center" wrapText="1"/>
    </xf>
    <xf numFmtId="0" fontId="20" fillId="2" borderId="28" xfId="562" applyFont="1" applyFill="1" applyBorder="1" applyAlignment="1" applyProtection="1">
      <protection locked="0"/>
    </xf>
    <xf numFmtId="0" fontId="0" fillId="0" borderId="28" xfId="0" applyBorder="1" applyAlignment="1" applyProtection="1">
      <protection locked="0"/>
    </xf>
    <xf numFmtId="0" fontId="20" fillId="4" borderId="28" xfId="562" applyFont="1" applyFill="1" applyBorder="1" applyAlignment="1" applyProtection="1">
      <alignment horizontal="left"/>
      <protection locked="0"/>
    </xf>
    <xf numFmtId="0" fontId="0" fillId="0" borderId="28" xfId="0" applyBorder="1" applyAlignment="1" applyProtection="1">
      <alignment horizontal="left"/>
      <protection locked="0"/>
    </xf>
    <xf numFmtId="0" fontId="20" fillId="4" borderId="28" xfId="562" applyFont="1" applyFill="1" applyBorder="1" applyAlignment="1" applyProtection="1">
      <alignment horizontal="right" wrapText="1"/>
      <protection locked="0"/>
    </xf>
    <xf numFmtId="0" fontId="0" fillId="0" borderId="28" xfId="0" applyBorder="1" applyAlignment="1" applyProtection="1">
      <alignment horizontal="right" wrapText="1"/>
      <protection locked="0"/>
    </xf>
    <xf numFmtId="0" fontId="5" fillId="0" borderId="28" xfId="0" applyFont="1" applyBorder="1" applyAlignment="1" applyProtection="1">
      <alignment horizontal="center" wrapText="1"/>
    </xf>
    <xf numFmtId="0" fontId="0" fillId="0" borderId="28" xfId="0" applyBorder="1" applyAlignment="1">
      <alignment wrapText="1"/>
    </xf>
    <xf numFmtId="0" fontId="5" fillId="0" borderId="28" xfId="0" applyFont="1" applyBorder="1" applyAlignment="1">
      <alignment horizontal="center" wrapText="1"/>
    </xf>
    <xf numFmtId="5" fontId="5" fillId="0" borderId="28" xfId="0" applyNumberFormat="1" applyFont="1" applyBorder="1" applyAlignment="1" applyProtection="1">
      <alignment horizontal="center" wrapText="1"/>
    </xf>
    <xf numFmtId="0" fontId="3" fillId="0" borderId="28" xfId="0" applyFont="1" applyBorder="1" applyAlignment="1" applyProtection="1">
      <alignment horizontal="center" wrapText="1"/>
    </xf>
    <xf numFmtId="5" fontId="23" fillId="4" borderId="29" xfId="0" applyNumberFormat="1" applyFont="1" applyFill="1" applyBorder="1" applyAlignment="1" applyProtection="1">
      <alignment horizontal="right"/>
      <protection locked="0"/>
    </xf>
    <xf numFmtId="0" fontId="20" fillId="4" borderId="28" xfId="0" applyFont="1" applyFill="1" applyBorder="1" applyAlignment="1" applyProtection="1">
      <protection locked="0"/>
    </xf>
    <xf numFmtId="0" fontId="5" fillId="0" borderId="32" xfId="0" applyFont="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57" fillId="4" borderId="29" xfId="0" applyNumberFormat="1" applyFont="1" applyFill="1" applyBorder="1" applyAlignment="1" applyProtection="1">
      <protection locked="0"/>
    </xf>
    <xf numFmtId="0" fontId="23" fillId="4" borderId="28" xfId="0" applyNumberFormat="1" applyFont="1" applyFill="1" applyBorder="1" applyAlignment="1" applyProtection="1">
      <protection locked="0"/>
    </xf>
    <xf numFmtId="38" fontId="23" fillId="4" borderId="29" xfId="0" applyNumberFormat="1" applyFont="1" applyFill="1" applyBorder="1" applyAlignment="1" applyProtection="1">
      <alignment horizontal="left"/>
      <protection locked="0"/>
    </xf>
    <xf numFmtId="0" fontId="20" fillId="2" borderId="35" xfId="562" applyFont="1" applyFill="1" applyBorder="1" applyAlignment="1" applyProtection="1">
      <alignment vertical="center" wrapText="1"/>
      <protection locked="0"/>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0" xfId="0"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2" fillId="0" borderId="29" xfId="562" applyFont="1" applyFill="1" applyBorder="1" applyAlignment="1" applyProtection="1">
      <alignment horizontal="center"/>
    </xf>
    <xf numFmtId="0" fontId="0" fillId="0" borderId="30" xfId="0" applyBorder="1" applyAlignment="1"/>
    <xf numFmtId="0" fontId="0" fillId="0" borderId="31" xfId="0" applyBorder="1" applyAlignment="1"/>
    <xf numFmtId="0" fontId="25" fillId="0" borderId="21" xfId="562" applyFont="1" applyBorder="1" applyAlignment="1">
      <alignment horizontal="center" wrapText="1"/>
    </xf>
    <xf numFmtId="0" fontId="0" fillId="0" borderId="14" xfId="0" applyBorder="1" applyAlignment="1">
      <alignment horizontal="center" wrapText="1"/>
    </xf>
    <xf numFmtId="0" fontId="24" fillId="0" borderId="0" xfId="562" applyFont="1" applyBorder="1" applyAlignment="1">
      <alignment horizontal="center"/>
    </xf>
    <xf numFmtId="0" fontId="24" fillId="0" borderId="0" xfId="562" applyFont="1" applyAlignment="1">
      <alignment horizontal="right"/>
    </xf>
    <xf numFmtId="0" fontId="23" fillId="0" borderId="0" xfId="562" applyFont="1" applyAlignment="1">
      <alignment horizontal="right"/>
    </xf>
    <xf numFmtId="0" fontId="24" fillId="0" borderId="53" xfId="562" applyFont="1" applyBorder="1" applyAlignment="1">
      <alignment horizontal="center"/>
    </xf>
    <xf numFmtId="0" fontId="24" fillId="0" borderId="54" xfId="562" applyFont="1" applyBorder="1" applyAlignment="1">
      <alignment horizontal="center"/>
    </xf>
    <xf numFmtId="0" fontId="24" fillId="0" borderId="60" xfId="562" applyFont="1" applyBorder="1" applyAlignment="1">
      <alignment horizontal="center"/>
    </xf>
    <xf numFmtId="0" fontId="25" fillId="0" borderId="47" xfId="562" applyFont="1" applyBorder="1" applyAlignment="1">
      <alignment horizontal="center" wrapText="1"/>
    </xf>
    <xf numFmtId="0" fontId="0" fillId="0" borderId="56" xfId="0" applyBorder="1" applyAlignment="1">
      <alignment horizontal="center" wrapText="1"/>
    </xf>
    <xf numFmtId="0" fontId="25" fillId="0" borderId="44" xfId="562" applyFont="1" applyBorder="1" applyAlignment="1">
      <alignment horizontal="center" wrapText="1"/>
    </xf>
    <xf numFmtId="0" fontId="0" fillId="0" borderId="57" xfId="0" applyBorder="1" applyAlignment="1">
      <alignment horizontal="center" wrapText="1"/>
    </xf>
    <xf numFmtId="0" fontId="25" fillId="0" borderId="48" xfId="562" applyFont="1" applyBorder="1" applyAlignment="1">
      <alignment horizontal="center" wrapText="1"/>
    </xf>
    <xf numFmtId="0" fontId="0" fillId="0" borderId="55" xfId="0" applyBorder="1" applyAlignment="1">
      <alignment horizontal="center" wrapText="1"/>
    </xf>
    <xf numFmtId="0" fontId="25" fillId="0" borderId="71" xfId="562" applyFont="1" applyBorder="1" applyAlignment="1">
      <alignment horizontal="center" wrapText="1"/>
    </xf>
    <xf numFmtId="0" fontId="0" fillId="0" borderId="73" xfId="0" applyBorder="1" applyAlignment="1">
      <alignment horizontal="center" wrapText="1"/>
    </xf>
    <xf numFmtId="0" fontId="24" fillId="0" borderId="2" xfId="562" applyFont="1" applyBorder="1" applyAlignment="1">
      <alignment horizontal="center"/>
    </xf>
    <xf numFmtId="0" fontId="25" fillId="0" borderId="68" xfId="562" applyFont="1" applyBorder="1" applyAlignment="1">
      <alignment horizontal="center" wrapText="1"/>
    </xf>
    <xf numFmtId="0" fontId="0" fillId="0" borderId="51" xfId="0" applyBorder="1" applyAlignment="1">
      <alignment horizontal="center" wrapText="1"/>
    </xf>
    <xf numFmtId="0" fontId="25" fillId="0" borderId="69" xfId="562" applyFont="1" applyBorder="1" applyAlignment="1">
      <alignment horizontal="center" wrapText="1"/>
    </xf>
    <xf numFmtId="0" fontId="0" fillId="0" borderId="43" xfId="0" applyBorder="1" applyAlignment="1">
      <alignment horizontal="center" wrapText="1"/>
    </xf>
    <xf numFmtId="0" fontId="25" fillId="0" borderId="70" xfId="562" applyFont="1" applyBorder="1" applyAlignment="1">
      <alignment horizontal="center" wrapText="1"/>
    </xf>
    <xf numFmtId="0" fontId="0" fillId="0" borderId="52" xfId="0" applyBorder="1" applyAlignment="1">
      <alignment horizontal="center" wrapText="1"/>
    </xf>
    <xf numFmtId="0" fontId="25" fillId="0" borderId="68" xfId="562" applyFont="1" applyBorder="1" applyAlignment="1">
      <alignment horizontal="center"/>
    </xf>
    <xf numFmtId="0" fontId="20" fillId="0" borderId="85" xfId="562" applyFont="1" applyBorder="1" applyAlignment="1">
      <alignment horizontal="center"/>
    </xf>
    <xf numFmtId="0" fontId="23" fillId="0" borderId="70" xfId="562" applyFont="1" applyBorder="1" applyAlignment="1">
      <alignment horizontal="center"/>
    </xf>
    <xf numFmtId="0" fontId="23" fillId="2" borderId="0" xfId="562" applyFont="1" applyFill="1" applyBorder="1" applyAlignment="1" applyProtection="1">
      <alignment horizontal="left" indent="1"/>
      <protection locked="0"/>
    </xf>
    <xf numFmtId="0" fontId="0" fillId="0" borderId="0" xfId="0" applyBorder="1" applyAlignment="1" applyProtection="1">
      <alignment horizontal="left" indent="1"/>
      <protection locked="0"/>
    </xf>
    <xf numFmtId="0" fontId="24" fillId="0" borderId="68" xfId="562" applyFont="1" applyBorder="1" applyAlignment="1" applyProtection="1">
      <alignment horizontal="right" indent="1"/>
    </xf>
    <xf numFmtId="0" fontId="24" fillId="0" borderId="69" xfId="562" applyFont="1" applyBorder="1" applyAlignment="1" applyProtection="1">
      <alignment horizontal="right" indent="1"/>
    </xf>
    <xf numFmtId="0" fontId="24" fillId="0" borderId="51" xfId="562" applyFont="1" applyBorder="1" applyAlignment="1" applyProtection="1">
      <alignment horizontal="right" indent="1"/>
    </xf>
    <xf numFmtId="0" fontId="24" fillId="0" borderId="43" xfId="562" applyFont="1" applyBorder="1" applyAlignment="1" applyProtection="1">
      <alignment horizontal="right" indent="1"/>
    </xf>
    <xf numFmtId="0" fontId="25" fillId="0" borderId="80" xfId="562" applyFont="1" applyBorder="1" applyAlignment="1">
      <alignment horizontal="center"/>
    </xf>
    <xf numFmtId="0" fontId="20" fillId="0" borderId="70" xfId="562" applyFont="1" applyBorder="1" applyAlignment="1">
      <alignment horizontal="center"/>
    </xf>
    <xf numFmtId="0" fontId="24" fillId="0" borderId="72" xfId="562" applyFont="1" applyBorder="1" applyAlignment="1">
      <alignment horizontal="center" wrapText="1"/>
    </xf>
    <xf numFmtId="0" fontId="23" fillId="0" borderId="73" xfId="562" applyFont="1" applyBorder="1" applyAlignment="1">
      <alignment horizontal="center" wrapText="1"/>
    </xf>
    <xf numFmtId="0" fontId="24" fillId="0" borderId="31" xfId="562" applyFont="1" applyBorder="1" applyAlignment="1">
      <alignment horizontal="center" wrapText="1"/>
    </xf>
    <xf numFmtId="0" fontId="23" fillId="0" borderId="81" xfId="562" applyFont="1" applyBorder="1" applyAlignment="1">
      <alignment horizontal="center" wrapText="1"/>
    </xf>
    <xf numFmtId="0" fontId="24" fillId="0" borderId="50" xfId="562" applyFont="1" applyBorder="1" applyAlignment="1">
      <alignment horizontal="center" wrapText="1"/>
    </xf>
    <xf numFmtId="0" fontId="23" fillId="0" borderId="52" xfId="562" applyFont="1" applyBorder="1" applyAlignment="1">
      <alignment horizontal="center" wrapText="1"/>
    </xf>
    <xf numFmtId="0" fontId="24" fillId="0" borderId="81" xfId="562" applyFont="1" applyBorder="1" applyAlignment="1">
      <alignment horizontal="center" wrapText="1"/>
    </xf>
    <xf numFmtId="0" fontId="24" fillId="0" borderId="75" xfId="562" applyFont="1" applyBorder="1" applyAlignment="1">
      <alignment horizontal="center" wrapText="1"/>
    </xf>
    <xf numFmtId="0" fontId="24" fillId="0" borderId="55" xfId="562" applyFont="1" applyBorder="1" applyAlignment="1">
      <alignment horizontal="center" wrapText="1"/>
    </xf>
    <xf numFmtId="0" fontId="24" fillId="0" borderId="49" xfId="562" applyFont="1" applyBorder="1" applyAlignment="1">
      <alignment horizontal="center" wrapText="1"/>
    </xf>
    <xf numFmtId="0" fontId="24" fillId="0" borderId="51" xfId="562" applyFont="1" applyBorder="1" applyAlignment="1">
      <alignment horizontal="center" wrapText="1"/>
    </xf>
    <xf numFmtId="0" fontId="24" fillId="0" borderId="52" xfId="562" applyFont="1" applyBorder="1" applyAlignment="1">
      <alignment horizontal="center" wrapText="1"/>
    </xf>
    <xf numFmtId="170" fontId="24" fillId="0" borderId="0" xfId="562" applyNumberFormat="1" applyFont="1" applyAlignment="1">
      <alignment horizontal="right"/>
    </xf>
    <xf numFmtId="0" fontId="23" fillId="2" borderId="0" xfId="562" quotePrefix="1" applyFont="1" applyFill="1" applyBorder="1" applyAlignment="1" applyProtection="1">
      <alignment horizontal="left" indent="1"/>
      <protection locked="0"/>
    </xf>
    <xf numFmtId="0" fontId="25" fillId="0" borderId="80" xfId="562" applyFont="1" applyBorder="1" applyAlignment="1">
      <alignment horizontal="center" wrapText="1"/>
    </xf>
    <xf numFmtId="0" fontId="24" fillId="0" borderId="29" xfId="562" applyFont="1" applyBorder="1" applyAlignment="1">
      <alignment horizontal="center" wrapText="1"/>
    </xf>
    <xf numFmtId="0" fontId="24" fillId="0" borderId="46" xfId="562" applyFont="1" applyBorder="1" applyAlignment="1">
      <alignment horizontal="center" wrapText="1"/>
    </xf>
    <xf numFmtId="14" fontId="23" fillId="4" borderId="8" xfId="562" applyNumberFormat="1" applyFont="1" applyFill="1" applyBorder="1" applyAlignment="1" applyProtection="1">
      <protection locked="0"/>
    </xf>
    <xf numFmtId="0" fontId="23" fillId="4" borderId="8" xfId="562" applyFont="1" applyFill="1" applyBorder="1" applyAlignment="1" applyProtection="1">
      <protection locked="0"/>
    </xf>
    <xf numFmtId="0" fontId="0" fillId="0" borderId="0" xfId="0" applyAlignment="1">
      <alignment horizontal="right"/>
    </xf>
    <xf numFmtId="1" fontId="23" fillId="4" borderId="8" xfId="562" applyNumberFormat="1" applyFont="1" applyFill="1" applyBorder="1" applyAlignment="1" applyProtection="1">
      <alignment horizontal="left"/>
      <protection locked="0"/>
    </xf>
    <xf numFmtId="0" fontId="23" fillId="4" borderId="8" xfId="562" applyNumberFormat="1" applyFont="1" applyFill="1" applyBorder="1" applyAlignment="1" applyProtection="1">
      <alignment horizontal="left"/>
      <protection locked="0"/>
    </xf>
    <xf numFmtId="0" fontId="62" fillId="0" borderId="0" xfId="562" applyFont="1" applyAlignment="1">
      <alignment horizontal="left"/>
    </xf>
    <xf numFmtId="0" fontId="62" fillId="0" borderId="0" xfId="562" applyFont="1" applyAlignment="1"/>
    <xf numFmtId="0" fontId="65" fillId="0" borderId="0" xfId="562" applyFont="1" applyAlignment="1">
      <alignment horizontal="left"/>
    </xf>
    <xf numFmtId="0" fontId="65" fillId="0" borderId="0" xfId="562" applyFont="1" applyAlignment="1"/>
    <xf numFmtId="0" fontId="54" fillId="0" borderId="0" xfId="0" applyFont="1" applyAlignment="1"/>
    <xf numFmtId="0" fontId="0" fillId="0" borderId="0" xfId="0" applyAlignment="1"/>
    <xf numFmtId="0" fontId="24" fillId="0" borderId="28" xfId="562" applyFont="1" applyBorder="1" applyAlignment="1">
      <alignment horizontal="center" wrapText="1"/>
    </xf>
    <xf numFmtId="0" fontId="24" fillId="0" borderId="43" xfId="562" applyFont="1" applyBorder="1" applyAlignment="1">
      <alignment horizontal="center" wrapText="1"/>
    </xf>
    <xf numFmtId="0" fontId="24" fillId="0" borderId="25" xfId="562" applyFont="1" applyBorder="1" applyAlignment="1" applyProtection="1">
      <alignment horizontal="right" indent="1"/>
    </xf>
    <xf numFmtId="0" fontId="24" fillId="0" borderId="26" xfId="562" applyFont="1" applyBorder="1" applyAlignment="1" applyProtection="1">
      <alignment horizontal="right" indent="1"/>
    </xf>
    <xf numFmtId="0" fontId="57" fillId="5" borderId="94" xfId="562" applyFont="1" applyFill="1" applyBorder="1" applyAlignment="1">
      <alignment horizontal="center"/>
    </xf>
    <xf numFmtId="0" fontId="57" fillId="5" borderId="95" xfId="0" applyFont="1" applyFill="1" applyBorder="1" applyAlignment="1"/>
    <xf numFmtId="0" fontId="57" fillId="5" borderId="96" xfId="0" applyFont="1" applyFill="1" applyBorder="1" applyAlignment="1"/>
    <xf numFmtId="0" fontId="64" fillId="5" borderId="103" xfId="0" applyFont="1" applyFill="1" applyBorder="1" applyAlignment="1">
      <alignment horizontal="right" wrapText="1"/>
    </xf>
    <xf numFmtId="0" fontId="0" fillId="0" borderId="104" xfId="0" applyBorder="1" applyAlignment="1">
      <alignment horizontal="right" wrapText="1"/>
    </xf>
    <xf numFmtId="0" fontId="19" fillId="0" borderId="54" xfId="0" applyFont="1" applyFill="1" applyBorder="1" applyAlignment="1" applyProtection="1">
      <alignment horizontal="center" wrapText="1"/>
    </xf>
    <xf numFmtId="0" fontId="4" fillId="0" borderId="54" xfId="0" applyFont="1" applyFill="1" applyBorder="1" applyAlignment="1" applyProtection="1">
      <alignment wrapText="1"/>
    </xf>
    <xf numFmtId="0" fontId="19" fillId="0" borderId="60" xfId="0" applyFont="1" applyFill="1" applyBorder="1" applyAlignment="1" applyProtection="1">
      <alignment horizontal="center" wrapText="1"/>
    </xf>
    <xf numFmtId="0" fontId="4" fillId="0" borderId="60" xfId="0" applyFont="1" applyFill="1" applyBorder="1" applyAlignment="1" applyProtection="1">
      <alignment wrapText="1"/>
    </xf>
    <xf numFmtId="0" fontId="19" fillId="0" borderId="44" xfId="562" applyFont="1" applyFill="1" applyBorder="1" applyAlignment="1" applyProtection="1">
      <alignment horizontal="center" wrapText="1"/>
    </xf>
    <xf numFmtId="0" fontId="4" fillId="0" borderId="57" xfId="0" applyFont="1" applyFill="1" applyBorder="1" applyAlignment="1" applyProtection="1">
      <alignment wrapText="1"/>
    </xf>
    <xf numFmtId="0" fontId="19" fillId="0" borderId="48" xfId="562" applyFont="1" applyFill="1" applyBorder="1" applyAlignment="1" applyProtection="1">
      <alignment horizontal="center" wrapText="1"/>
    </xf>
    <xf numFmtId="0" fontId="4" fillId="0" borderId="55" xfId="0" applyFont="1" applyFill="1" applyBorder="1" applyAlignment="1" applyProtection="1">
      <alignment wrapText="1"/>
    </xf>
    <xf numFmtId="14" fontId="26" fillId="0" borderId="0" xfId="0" applyNumberFormat="1" applyFont="1" applyFill="1" applyBorder="1" applyAlignment="1" applyProtection="1"/>
    <xf numFmtId="0" fontId="23" fillId="0" borderId="0" xfId="0" applyFont="1" applyFill="1" applyAlignment="1" applyProtection="1"/>
    <xf numFmtId="0" fontId="19" fillId="2" borderId="44" xfId="562" applyFont="1" applyFill="1" applyBorder="1" applyAlignment="1" applyProtection="1">
      <alignment horizontal="center" wrapText="1"/>
      <protection locked="0"/>
    </xf>
    <xf numFmtId="0" fontId="4" fillId="0" borderId="57" xfId="0" applyFont="1" applyBorder="1" applyAlignment="1">
      <alignment wrapText="1"/>
    </xf>
    <xf numFmtId="0" fontId="19" fillId="0" borderId="53" xfId="0" applyFont="1" applyFill="1" applyBorder="1" applyAlignment="1" applyProtection="1">
      <alignment horizontal="center" wrapText="1"/>
    </xf>
    <xf numFmtId="0" fontId="4" fillId="0" borderId="53" xfId="0" applyFont="1" applyFill="1" applyBorder="1" applyAlignment="1" applyProtection="1">
      <alignment wrapText="1"/>
    </xf>
    <xf numFmtId="41" fontId="20" fillId="4" borderId="9" xfId="0" applyNumberFormat="1" applyFont="1" applyFill="1" applyBorder="1" applyAlignment="1" applyProtection="1">
      <alignment horizontal="center"/>
      <protection locked="0"/>
    </xf>
    <xf numFmtId="0" fontId="0" fillId="4" borderId="7" xfId="0" applyFill="1" applyBorder="1" applyAlignment="1">
      <alignment horizontal="center"/>
    </xf>
    <xf numFmtId="0" fontId="0" fillId="4" borderId="1" xfId="0" applyFill="1" applyBorder="1" applyAlignment="1">
      <alignment horizontal="center"/>
    </xf>
    <xf numFmtId="37" fontId="3" fillId="0" borderId="9" xfId="0" applyNumberFormat="1" applyFont="1" applyFill="1" applyBorder="1" applyAlignment="1" applyProtection="1"/>
    <xf numFmtId="0" fontId="4" fillId="0" borderId="12" xfId="0" applyFont="1" applyBorder="1" applyAlignment="1"/>
    <xf numFmtId="0" fontId="19" fillId="5" borderId="71" xfId="562" applyFont="1" applyFill="1" applyBorder="1" applyAlignment="1" applyProtection="1">
      <alignment horizontal="center"/>
    </xf>
    <xf numFmtId="0" fontId="19" fillId="5" borderId="71" xfId="562" applyFont="1" applyFill="1" applyBorder="1" applyAlignment="1">
      <alignment horizontal="center"/>
    </xf>
    <xf numFmtId="0" fontId="23" fillId="0" borderId="0" xfId="0" applyFont="1" applyBorder="1" applyAlignment="1"/>
    <xf numFmtId="0" fontId="3" fillId="0" borderId="2" xfId="0" applyFont="1" applyFill="1" applyBorder="1" applyAlignment="1" applyProtection="1">
      <alignment horizontal="right" vertical="center" wrapText="1"/>
    </xf>
    <xf numFmtId="0" fontId="4" fillId="0" borderId="15" xfId="0" applyFont="1" applyBorder="1" applyAlignment="1">
      <alignment wrapText="1"/>
    </xf>
    <xf numFmtId="0" fontId="3" fillId="0" borderId="2" xfId="0" applyFont="1" applyFill="1" applyBorder="1" applyAlignment="1" applyProtection="1">
      <alignment horizontal="center" wrapText="1"/>
    </xf>
    <xf numFmtId="0" fontId="4" fillId="0" borderId="2" xfId="0" applyFont="1" applyBorder="1" applyAlignment="1">
      <alignment wrapText="1"/>
    </xf>
    <xf numFmtId="37" fontId="3" fillId="0" borderId="2" xfId="0" applyNumberFormat="1" applyFont="1" applyFill="1" applyBorder="1" applyAlignment="1" applyProtection="1"/>
    <xf numFmtId="0" fontId="4" fillId="0" borderId="2" xfId="0" applyFont="1" applyBorder="1" applyAlignment="1"/>
    <xf numFmtId="0" fontId="3" fillId="0" borderId="15" xfId="0" applyFont="1" applyFill="1" applyBorder="1" applyAlignment="1" applyProtection="1">
      <alignment horizontal="left" vertical="center" wrapText="1"/>
    </xf>
    <xf numFmtId="0" fontId="4" fillId="0" borderId="4" xfId="0" applyFont="1" applyBorder="1" applyAlignment="1">
      <alignment horizontal="left" wrapText="1"/>
    </xf>
    <xf numFmtId="0" fontId="4" fillId="0" borderId="9" xfId="0" applyFont="1" applyBorder="1" applyAlignment="1"/>
    <xf numFmtId="0" fontId="4" fillId="0" borderId="4" xfId="0" applyFont="1" applyBorder="1" applyAlignment="1" applyProtection="1">
      <alignment horizontal="left" wrapText="1"/>
    </xf>
    <xf numFmtId="0" fontId="3" fillId="0" borderId="9" xfId="0" applyFont="1" applyFill="1" applyBorder="1" applyAlignment="1" applyProtection="1">
      <alignment horizontal="center" wrapText="1"/>
    </xf>
    <xf numFmtId="0" fontId="4" fillId="0" borderId="12" xfId="0" applyFont="1" applyBorder="1" applyAlignment="1">
      <alignment wrapText="1"/>
    </xf>
    <xf numFmtId="0" fontId="4" fillId="0" borderId="9" xfId="0" applyFont="1" applyBorder="1" applyAlignment="1">
      <alignment wrapText="1"/>
    </xf>
    <xf numFmtId="0" fontId="19" fillId="2" borderId="78" xfId="562" applyFont="1" applyFill="1" applyBorder="1" applyAlignment="1" applyProtection="1">
      <alignment horizontal="center" wrapText="1"/>
      <protection locked="0"/>
    </xf>
    <xf numFmtId="0" fontId="4" fillId="0" borderId="79" xfId="0" applyFont="1" applyBorder="1" applyAlignment="1">
      <alignment wrapText="1"/>
    </xf>
    <xf numFmtId="0" fontId="19" fillId="2" borderId="45" xfId="562" applyFont="1" applyFill="1" applyBorder="1" applyAlignment="1" applyProtection="1">
      <alignment horizontal="center" wrapText="1"/>
      <protection locked="0"/>
    </xf>
    <xf numFmtId="0" fontId="4" fillId="0" borderId="58" xfId="0" applyFont="1" applyBorder="1" applyAlignment="1">
      <alignment wrapText="1"/>
    </xf>
    <xf numFmtId="0" fontId="3" fillId="0" borderId="86" xfId="0" applyFont="1" applyFill="1" applyBorder="1" applyAlignment="1" applyProtection="1">
      <alignment horizontal="center" wrapText="1"/>
    </xf>
    <xf numFmtId="0" fontId="4" fillId="0" borderId="86" xfId="0" applyFont="1" applyFill="1" applyBorder="1" applyAlignment="1" applyProtection="1">
      <alignment wrapText="1"/>
    </xf>
    <xf numFmtId="0" fontId="19" fillId="0" borderId="15" xfId="562" applyFont="1" applyFill="1" applyBorder="1" applyAlignment="1" applyProtection="1">
      <alignment horizontal="center" wrapText="1"/>
    </xf>
    <xf numFmtId="0" fontId="4" fillId="0" borderId="4" xfId="0" applyFont="1" applyFill="1" applyBorder="1" applyAlignment="1" applyProtection="1">
      <alignment wrapText="1"/>
    </xf>
    <xf numFmtId="0" fontId="19" fillId="0" borderId="2" xfId="0" applyFont="1" applyFill="1" applyBorder="1" applyAlignment="1" applyProtection="1">
      <alignment horizontal="center" wrapText="1"/>
    </xf>
    <xf numFmtId="0" fontId="4" fillId="0" borderId="2" xfId="0" applyFont="1" applyFill="1" applyBorder="1" applyAlignment="1" applyProtection="1">
      <alignment wrapText="1"/>
    </xf>
    <xf numFmtId="0" fontId="19" fillId="0" borderId="78" xfId="562" applyFont="1" applyFill="1" applyBorder="1" applyAlignment="1" applyProtection="1">
      <alignment horizontal="center" wrapText="1"/>
    </xf>
    <xf numFmtId="0" fontId="4" fillId="0" borderId="79" xfId="0" applyFont="1" applyFill="1" applyBorder="1" applyAlignment="1" applyProtection="1">
      <alignment wrapText="1"/>
    </xf>
    <xf numFmtId="0" fontId="6" fillId="5" borderId="2" xfId="0" applyFont="1" applyFill="1" applyBorder="1" applyAlignment="1" applyProtection="1">
      <alignment horizontal="center" wrapText="1"/>
    </xf>
    <xf numFmtId="0" fontId="1" fillId="5" borderId="15" xfId="0" applyFont="1" applyFill="1" applyBorder="1" applyAlignment="1">
      <alignment wrapText="1"/>
    </xf>
    <xf numFmtId="0" fontId="1" fillId="5" borderId="2" xfId="0" applyFont="1" applyFill="1" applyBorder="1" applyAlignment="1">
      <alignment wrapText="1"/>
    </xf>
    <xf numFmtId="0" fontId="53" fillId="5" borderId="70" xfId="562" applyFont="1" applyFill="1" applyBorder="1" applyAlignment="1" applyProtection="1">
      <alignment horizontal="center"/>
    </xf>
    <xf numFmtId="0" fontId="1" fillId="0" borderId="50" xfId="0" applyFont="1" applyBorder="1" applyAlignment="1">
      <alignment horizontal="center"/>
    </xf>
    <xf numFmtId="0" fontId="19" fillId="0" borderId="47" xfId="562" applyFont="1" applyFill="1" applyBorder="1" applyAlignment="1" applyProtection="1">
      <alignment horizontal="center" wrapText="1"/>
    </xf>
    <xf numFmtId="0" fontId="4" fillId="0" borderId="56" xfId="0" applyFont="1" applyFill="1" applyBorder="1" applyAlignment="1">
      <alignment horizontal="center" wrapText="1"/>
    </xf>
    <xf numFmtId="0" fontId="19" fillId="0" borderId="54" xfId="562" applyFont="1" applyFill="1" applyBorder="1" applyAlignment="1" applyProtection="1">
      <alignment horizontal="center" wrapText="1"/>
    </xf>
    <xf numFmtId="0" fontId="19" fillId="0" borderId="3" xfId="562" applyFont="1" applyFill="1" applyBorder="1" applyAlignment="1" applyProtection="1">
      <alignment horizontal="center" wrapText="1"/>
    </xf>
    <xf numFmtId="37" fontId="3" fillId="0" borderId="11" xfId="0" applyNumberFormat="1" applyFont="1" applyFill="1" applyBorder="1" applyAlignment="1" applyProtection="1"/>
    <xf numFmtId="0" fontId="4" fillId="0" borderId="9" xfId="0" applyFont="1" applyBorder="1" applyAlignment="1" applyProtection="1"/>
    <xf numFmtId="0" fontId="3" fillId="0" borderId="3" xfId="0" applyFont="1" applyFill="1" applyBorder="1" applyAlignment="1" applyProtection="1">
      <alignment horizontal="left" vertical="center" wrapText="1"/>
    </xf>
    <xf numFmtId="0" fontId="4" fillId="0" borderId="56" xfId="0" applyFont="1" applyFill="1" applyBorder="1" applyAlignment="1" applyProtection="1">
      <alignment wrapText="1"/>
    </xf>
    <xf numFmtId="0" fontId="3" fillId="0" borderId="3"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19" fillId="0" borderId="60" xfId="562" applyFont="1" applyFill="1" applyBorder="1" applyAlignment="1" applyProtection="1">
      <alignment horizontal="center" wrapText="1"/>
    </xf>
    <xf numFmtId="0" fontId="19" fillId="0" borderId="53" xfId="562" applyFont="1" applyFill="1" applyBorder="1" applyAlignment="1" applyProtection="1">
      <alignment horizontal="center" wrapText="1"/>
    </xf>
    <xf numFmtId="0" fontId="6" fillId="5" borderId="12"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3" fillId="0" borderId="3" xfId="562" applyFont="1" applyFill="1" applyBorder="1" applyAlignment="1" applyProtection="1">
      <alignment horizontal="right" wrapText="1"/>
    </xf>
    <xf numFmtId="0" fontId="4" fillId="0" borderId="4" xfId="0" applyFont="1" applyFill="1" applyBorder="1" applyAlignment="1" applyProtection="1">
      <alignment horizontal="right" wrapText="1"/>
    </xf>
    <xf numFmtId="0" fontId="2" fillId="8" borderId="9" xfId="562" applyFont="1" applyFill="1" applyBorder="1" applyAlignment="1" applyProtection="1">
      <alignment horizontal="center" wrapText="1"/>
    </xf>
    <xf numFmtId="0" fontId="0" fillId="8" borderId="7" xfId="0" applyFill="1" applyBorder="1" applyAlignment="1" applyProtection="1">
      <alignment horizontal="center"/>
    </xf>
    <xf numFmtId="0" fontId="0" fillId="8" borderId="1" xfId="0" applyFill="1" applyBorder="1" applyAlignment="1" applyProtection="1">
      <alignment horizontal="center"/>
    </xf>
    <xf numFmtId="14" fontId="55" fillId="4" borderId="0" xfId="562" applyNumberFormat="1" applyFont="1" applyFill="1" applyBorder="1" applyAlignment="1" applyProtection="1">
      <protection locked="0"/>
    </xf>
    <xf numFmtId="0" fontId="54" fillId="4" borderId="0" xfId="0" applyFont="1" applyFill="1" applyAlignment="1" applyProtection="1">
      <protection locked="0"/>
    </xf>
    <xf numFmtId="0" fontId="2" fillId="0" borderId="77" xfId="562" applyFont="1" applyBorder="1" applyAlignment="1" applyProtection="1">
      <alignment horizontal="center" vertical="center" wrapText="1" shrinkToFit="1"/>
    </xf>
    <xf numFmtId="0" fontId="2" fillId="0" borderId="72" xfId="562" applyFont="1" applyBorder="1" applyAlignment="1" applyProtection="1">
      <alignment horizontal="center" vertical="center" wrapText="1" shrinkToFit="1"/>
    </xf>
    <xf numFmtId="0" fontId="2" fillId="0" borderId="76" xfId="562" applyFont="1" applyBorder="1" applyAlignment="1" applyProtection="1">
      <alignment horizontal="center" vertical="center" wrapText="1" shrinkToFit="1"/>
    </xf>
    <xf numFmtId="0" fontId="5" fillId="0" borderId="0" xfId="562" applyFont="1" applyAlignment="1" applyProtection="1">
      <alignment wrapText="1"/>
    </xf>
    <xf numFmtId="0" fontId="0" fillId="0" borderId="0" xfId="0" applyAlignment="1" applyProtection="1">
      <alignment wrapText="1"/>
    </xf>
    <xf numFmtId="0" fontId="0" fillId="0" borderId="73" xfId="0" applyBorder="1" applyAlignment="1" applyProtection="1">
      <alignment horizontal="center" vertical="center" wrapText="1" shrinkToFit="1"/>
    </xf>
    <xf numFmtId="0" fontId="5" fillId="0" borderId="71" xfId="562" applyFont="1" applyBorder="1" applyAlignment="1" applyProtection="1">
      <alignment horizontal="center" vertical="center" wrapText="1"/>
    </xf>
    <xf numFmtId="0" fontId="5" fillId="0" borderId="72" xfId="562" applyFont="1" applyBorder="1" applyAlignment="1" applyProtection="1">
      <alignment horizontal="center" vertical="center" wrapText="1"/>
    </xf>
    <xf numFmtId="0" fontId="5" fillId="0" borderId="73" xfId="562" applyFont="1" applyBorder="1" applyAlignment="1" applyProtection="1">
      <alignment horizontal="center" vertical="center" wrapText="1"/>
    </xf>
    <xf numFmtId="0" fontId="2" fillId="0" borderId="73" xfId="562" applyFont="1" applyBorder="1" applyAlignment="1" applyProtection="1">
      <alignment horizontal="center" vertical="center" wrapText="1" shrinkToFit="1"/>
    </xf>
    <xf numFmtId="14" fontId="45" fillId="0" borderId="0" xfId="0" applyNumberFormat="1" applyFont="1" applyFill="1" applyBorder="1" applyAlignment="1" applyProtection="1"/>
    <xf numFmtId="0" fontId="47" fillId="0" borderId="0" xfId="0" applyFont="1" applyFill="1" applyAlignment="1" applyProtection="1"/>
    <xf numFmtId="0" fontId="23" fillId="0" borderId="0" xfId="0" applyFont="1" applyFill="1" applyBorder="1" applyAlignment="1"/>
    <xf numFmtId="170" fontId="24" fillId="0" borderId="8" xfId="562" applyNumberFormat="1" applyFont="1" applyBorder="1" applyAlignment="1">
      <alignment horizontal="left"/>
    </xf>
    <xf numFmtId="0" fontId="24" fillId="0" borderId="8" xfId="0" applyFont="1" applyBorder="1" applyAlignment="1">
      <alignment horizontal="left"/>
    </xf>
    <xf numFmtId="0" fontId="23" fillId="0" borderId="8" xfId="0" applyFont="1" applyBorder="1" applyAlignment="1"/>
    <xf numFmtId="0" fontId="24" fillId="0" borderId="0" xfId="0" applyFont="1" applyAlignment="1">
      <alignment horizontal="left"/>
    </xf>
    <xf numFmtId="0" fontId="23" fillId="0" borderId="0" xfId="0" applyFont="1" applyAlignment="1"/>
  </cellXfs>
  <cellStyles count="2501">
    <cellStyle name="Blackout" xfId="1" xr:uid="{00000000-0005-0000-0000-000000000000}"/>
    <cellStyle name="Comma 10" xfId="2498" xr:uid="{00000000-0005-0000-0000-000001000000}"/>
    <cellStyle name="Comma 23 2" xfId="2" xr:uid="{00000000-0005-0000-0000-000002000000}"/>
    <cellStyle name="Comma 23 3" xfId="3" xr:uid="{00000000-0005-0000-0000-000003000000}"/>
    <cellStyle name="Comma 23 4" xfId="4" xr:uid="{00000000-0005-0000-0000-000004000000}"/>
    <cellStyle name="Comma 23 5" xfId="5" xr:uid="{00000000-0005-0000-0000-000005000000}"/>
    <cellStyle name="Comma 23 6" xfId="6" xr:uid="{00000000-0005-0000-0000-000006000000}"/>
    <cellStyle name="Comma 23 7" xfId="7" xr:uid="{00000000-0005-0000-0000-000007000000}"/>
    <cellStyle name="Comma 23 8" xfId="8" xr:uid="{00000000-0005-0000-0000-000008000000}"/>
    <cellStyle name="Comma 49" xfId="9" xr:uid="{00000000-0005-0000-0000-000009000000}"/>
    <cellStyle name="Comma 49 2" xfId="10" xr:uid="{00000000-0005-0000-0000-00000A000000}"/>
    <cellStyle name="Comma 5 10" xfId="11" xr:uid="{00000000-0005-0000-0000-00000B000000}"/>
    <cellStyle name="Comma 5 10 2" xfId="12" xr:uid="{00000000-0005-0000-0000-00000C000000}"/>
    <cellStyle name="Comma 5 10 2 2" xfId="13" xr:uid="{00000000-0005-0000-0000-00000D000000}"/>
    <cellStyle name="Comma 5 11" xfId="14" xr:uid="{00000000-0005-0000-0000-00000E000000}"/>
    <cellStyle name="Comma 5 11 2" xfId="15" xr:uid="{00000000-0005-0000-0000-00000F000000}"/>
    <cellStyle name="Comma 5 11 2 2" xfId="16" xr:uid="{00000000-0005-0000-0000-000010000000}"/>
    <cellStyle name="Comma 5 12" xfId="17" xr:uid="{00000000-0005-0000-0000-000011000000}"/>
    <cellStyle name="Comma 5 12 2" xfId="18" xr:uid="{00000000-0005-0000-0000-000012000000}"/>
    <cellStyle name="Comma 5 12 2 2" xfId="19" xr:uid="{00000000-0005-0000-0000-000013000000}"/>
    <cellStyle name="Comma 5 13" xfId="20" xr:uid="{00000000-0005-0000-0000-000014000000}"/>
    <cellStyle name="Comma 5 13 2" xfId="21" xr:uid="{00000000-0005-0000-0000-000015000000}"/>
    <cellStyle name="Comma 5 13 2 2" xfId="22" xr:uid="{00000000-0005-0000-0000-000016000000}"/>
    <cellStyle name="Comma 5 14" xfId="23" xr:uid="{00000000-0005-0000-0000-000017000000}"/>
    <cellStyle name="Comma 5 14 2" xfId="24" xr:uid="{00000000-0005-0000-0000-000018000000}"/>
    <cellStyle name="Comma 5 14 2 2" xfId="25" xr:uid="{00000000-0005-0000-0000-000019000000}"/>
    <cellStyle name="Comma 5 15" xfId="26" xr:uid="{00000000-0005-0000-0000-00001A000000}"/>
    <cellStyle name="Comma 5 15 2" xfId="27" xr:uid="{00000000-0005-0000-0000-00001B000000}"/>
    <cellStyle name="Comma 5 15 2 2" xfId="28" xr:uid="{00000000-0005-0000-0000-00001C000000}"/>
    <cellStyle name="Comma 5 16" xfId="29" xr:uid="{00000000-0005-0000-0000-00001D000000}"/>
    <cellStyle name="Comma 5 16 2" xfId="30" xr:uid="{00000000-0005-0000-0000-00001E000000}"/>
    <cellStyle name="Comma 5 16 2 2" xfId="31" xr:uid="{00000000-0005-0000-0000-00001F000000}"/>
    <cellStyle name="Comma 5 17" xfId="32" xr:uid="{00000000-0005-0000-0000-000020000000}"/>
    <cellStyle name="Comma 5 17 2" xfId="33" xr:uid="{00000000-0005-0000-0000-000021000000}"/>
    <cellStyle name="Comma 5 17 2 2" xfId="34" xr:uid="{00000000-0005-0000-0000-000022000000}"/>
    <cellStyle name="Comma 5 18" xfId="35" xr:uid="{00000000-0005-0000-0000-000023000000}"/>
    <cellStyle name="Comma 5 18 2" xfId="36" xr:uid="{00000000-0005-0000-0000-000024000000}"/>
    <cellStyle name="Comma 5 18 2 2" xfId="37" xr:uid="{00000000-0005-0000-0000-000025000000}"/>
    <cellStyle name="Comma 5 19" xfId="38" xr:uid="{00000000-0005-0000-0000-000026000000}"/>
    <cellStyle name="Comma 5 19 2" xfId="39" xr:uid="{00000000-0005-0000-0000-000027000000}"/>
    <cellStyle name="Comma 5 19 2 2" xfId="40" xr:uid="{00000000-0005-0000-0000-000028000000}"/>
    <cellStyle name="Comma 5 2" xfId="41" xr:uid="{00000000-0005-0000-0000-000029000000}"/>
    <cellStyle name="Comma 5 2 2" xfId="42" xr:uid="{00000000-0005-0000-0000-00002A000000}"/>
    <cellStyle name="Comma 5 2 2 2" xfId="43" xr:uid="{00000000-0005-0000-0000-00002B000000}"/>
    <cellStyle name="Comma 5 20" xfId="44" xr:uid="{00000000-0005-0000-0000-00002C000000}"/>
    <cellStyle name="Comma 5 20 2" xfId="45" xr:uid="{00000000-0005-0000-0000-00002D000000}"/>
    <cellStyle name="Comma 5 20 2 2" xfId="46" xr:uid="{00000000-0005-0000-0000-00002E000000}"/>
    <cellStyle name="Comma 5 21" xfId="47" xr:uid="{00000000-0005-0000-0000-00002F000000}"/>
    <cellStyle name="Comma 5 21 2" xfId="48" xr:uid="{00000000-0005-0000-0000-000030000000}"/>
    <cellStyle name="Comma 5 21 2 2" xfId="49" xr:uid="{00000000-0005-0000-0000-000031000000}"/>
    <cellStyle name="Comma 5 22" xfId="50" xr:uid="{00000000-0005-0000-0000-000032000000}"/>
    <cellStyle name="Comma 5 22 2" xfId="51" xr:uid="{00000000-0005-0000-0000-000033000000}"/>
    <cellStyle name="Comma 5 22 2 2" xfId="52" xr:uid="{00000000-0005-0000-0000-000034000000}"/>
    <cellStyle name="Comma 5 23" xfId="53" xr:uid="{00000000-0005-0000-0000-000035000000}"/>
    <cellStyle name="Comma 5 23 2" xfId="54" xr:uid="{00000000-0005-0000-0000-000036000000}"/>
    <cellStyle name="Comma 5 23 2 2" xfId="55" xr:uid="{00000000-0005-0000-0000-000037000000}"/>
    <cellStyle name="Comma 5 24" xfId="56" xr:uid="{00000000-0005-0000-0000-000038000000}"/>
    <cellStyle name="Comma 5 24 2" xfId="57" xr:uid="{00000000-0005-0000-0000-000039000000}"/>
    <cellStyle name="Comma 5 24 2 2" xfId="58" xr:uid="{00000000-0005-0000-0000-00003A000000}"/>
    <cellStyle name="Comma 5 25" xfId="59" xr:uid="{00000000-0005-0000-0000-00003B000000}"/>
    <cellStyle name="Comma 5 25 2" xfId="60" xr:uid="{00000000-0005-0000-0000-00003C000000}"/>
    <cellStyle name="Comma 5 25 2 2" xfId="61" xr:uid="{00000000-0005-0000-0000-00003D000000}"/>
    <cellStyle name="Comma 5 26" xfId="62" xr:uid="{00000000-0005-0000-0000-00003E000000}"/>
    <cellStyle name="Comma 5 26 2" xfId="63" xr:uid="{00000000-0005-0000-0000-00003F000000}"/>
    <cellStyle name="Comma 5 26 2 2" xfId="64" xr:uid="{00000000-0005-0000-0000-000040000000}"/>
    <cellStyle name="Comma 5 3" xfId="65" xr:uid="{00000000-0005-0000-0000-000041000000}"/>
    <cellStyle name="Comma 5 3 2" xfId="66" xr:uid="{00000000-0005-0000-0000-000042000000}"/>
    <cellStyle name="Comma 5 3 2 2" xfId="67" xr:uid="{00000000-0005-0000-0000-000043000000}"/>
    <cellStyle name="Comma 5 4" xfId="68" xr:uid="{00000000-0005-0000-0000-000044000000}"/>
    <cellStyle name="Comma 5 4 2" xfId="69" xr:uid="{00000000-0005-0000-0000-000045000000}"/>
    <cellStyle name="Comma 5 4 2 2" xfId="70" xr:uid="{00000000-0005-0000-0000-000046000000}"/>
    <cellStyle name="Comma 5 5" xfId="71" xr:uid="{00000000-0005-0000-0000-000047000000}"/>
    <cellStyle name="Comma 5 5 2" xfId="72" xr:uid="{00000000-0005-0000-0000-000048000000}"/>
    <cellStyle name="Comma 5 5 2 2" xfId="73" xr:uid="{00000000-0005-0000-0000-000049000000}"/>
    <cellStyle name="Comma 5 6" xfId="74" xr:uid="{00000000-0005-0000-0000-00004A000000}"/>
    <cellStyle name="Comma 5 6 2" xfId="75" xr:uid="{00000000-0005-0000-0000-00004B000000}"/>
    <cellStyle name="Comma 5 6 2 2" xfId="76" xr:uid="{00000000-0005-0000-0000-00004C000000}"/>
    <cellStyle name="Comma 5 7" xfId="77" xr:uid="{00000000-0005-0000-0000-00004D000000}"/>
    <cellStyle name="Comma 5 7 2" xfId="78" xr:uid="{00000000-0005-0000-0000-00004E000000}"/>
    <cellStyle name="Comma 5 7 2 2" xfId="79" xr:uid="{00000000-0005-0000-0000-00004F000000}"/>
    <cellStyle name="Comma 5 8" xfId="80" xr:uid="{00000000-0005-0000-0000-000050000000}"/>
    <cellStyle name="Comma 5 8 2" xfId="81" xr:uid="{00000000-0005-0000-0000-000051000000}"/>
    <cellStyle name="Comma 5 8 2 2" xfId="82" xr:uid="{00000000-0005-0000-0000-000052000000}"/>
    <cellStyle name="Comma 5 9" xfId="83" xr:uid="{00000000-0005-0000-0000-000053000000}"/>
    <cellStyle name="Comma 5 9 2" xfId="84" xr:uid="{00000000-0005-0000-0000-000054000000}"/>
    <cellStyle name="Comma 5 9 2 2" xfId="85" xr:uid="{00000000-0005-0000-0000-000055000000}"/>
    <cellStyle name="Currency 10" xfId="2499" xr:uid="{00000000-0005-0000-0000-000056000000}"/>
    <cellStyle name="Currency 10 10" xfId="86" xr:uid="{00000000-0005-0000-0000-000057000000}"/>
    <cellStyle name="Currency 10 10 2" xfId="87" xr:uid="{00000000-0005-0000-0000-000058000000}"/>
    <cellStyle name="Currency 10 10 2 2" xfId="88" xr:uid="{00000000-0005-0000-0000-000059000000}"/>
    <cellStyle name="Currency 10 11" xfId="89" xr:uid="{00000000-0005-0000-0000-00005A000000}"/>
    <cellStyle name="Currency 10 11 2" xfId="90" xr:uid="{00000000-0005-0000-0000-00005B000000}"/>
    <cellStyle name="Currency 10 11 2 2" xfId="91" xr:uid="{00000000-0005-0000-0000-00005C000000}"/>
    <cellStyle name="Currency 10 12" xfId="92" xr:uid="{00000000-0005-0000-0000-00005D000000}"/>
    <cellStyle name="Currency 10 12 2" xfId="93" xr:uid="{00000000-0005-0000-0000-00005E000000}"/>
    <cellStyle name="Currency 10 12 2 2" xfId="94" xr:uid="{00000000-0005-0000-0000-00005F000000}"/>
    <cellStyle name="Currency 10 13" xfId="95" xr:uid="{00000000-0005-0000-0000-000060000000}"/>
    <cellStyle name="Currency 10 13 2" xfId="96" xr:uid="{00000000-0005-0000-0000-000061000000}"/>
    <cellStyle name="Currency 10 13 2 2" xfId="97" xr:uid="{00000000-0005-0000-0000-000062000000}"/>
    <cellStyle name="Currency 10 14" xfId="98" xr:uid="{00000000-0005-0000-0000-000063000000}"/>
    <cellStyle name="Currency 10 14 2" xfId="99" xr:uid="{00000000-0005-0000-0000-000064000000}"/>
    <cellStyle name="Currency 10 14 2 2" xfId="100" xr:uid="{00000000-0005-0000-0000-000065000000}"/>
    <cellStyle name="Currency 10 15" xfId="101" xr:uid="{00000000-0005-0000-0000-000066000000}"/>
    <cellStyle name="Currency 10 15 2" xfId="102" xr:uid="{00000000-0005-0000-0000-000067000000}"/>
    <cellStyle name="Currency 10 15 2 2" xfId="103" xr:uid="{00000000-0005-0000-0000-000068000000}"/>
    <cellStyle name="Currency 10 16" xfId="104" xr:uid="{00000000-0005-0000-0000-000069000000}"/>
    <cellStyle name="Currency 10 16 2" xfId="105" xr:uid="{00000000-0005-0000-0000-00006A000000}"/>
    <cellStyle name="Currency 10 16 2 2" xfId="106" xr:uid="{00000000-0005-0000-0000-00006B000000}"/>
    <cellStyle name="Currency 10 17" xfId="107" xr:uid="{00000000-0005-0000-0000-00006C000000}"/>
    <cellStyle name="Currency 10 17 2" xfId="108" xr:uid="{00000000-0005-0000-0000-00006D000000}"/>
    <cellStyle name="Currency 10 17 2 2" xfId="109" xr:uid="{00000000-0005-0000-0000-00006E000000}"/>
    <cellStyle name="Currency 10 18" xfId="110" xr:uid="{00000000-0005-0000-0000-00006F000000}"/>
    <cellStyle name="Currency 10 18 2" xfId="111" xr:uid="{00000000-0005-0000-0000-000070000000}"/>
    <cellStyle name="Currency 10 18 2 2" xfId="112" xr:uid="{00000000-0005-0000-0000-000071000000}"/>
    <cellStyle name="Currency 10 19" xfId="113" xr:uid="{00000000-0005-0000-0000-000072000000}"/>
    <cellStyle name="Currency 10 19 2" xfId="114" xr:uid="{00000000-0005-0000-0000-000073000000}"/>
    <cellStyle name="Currency 10 19 2 2" xfId="115" xr:uid="{00000000-0005-0000-0000-000074000000}"/>
    <cellStyle name="Currency 10 2" xfId="116" xr:uid="{00000000-0005-0000-0000-000075000000}"/>
    <cellStyle name="Currency 10 2 2" xfId="117" xr:uid="{00000000-0005-0000-0000-000076000000}"/>
    <cellStyle name="Currency 10 2 2 2" xfId="118" xr:uid="{00000000-0005-0000-0000-000077000000}"/>
    <cellStyle name="Currency 10 20" xfId="119" xr:uid="{00000000-0005-0000-0000-000078000000}"/>
    <cellStyle name="Currency 10 20 2" xfId="120" xr:uid="{00000000-0005-0000-0000-000079000000}"/>
    <cellStyle name="Currency 10 20 2 2" xfId="121" xr:uid="{00000000-0005-0000-0000-00007A000000}"/>
    <cellStyle name="Currency 10 21" xfId="122" xr:uid="{00000000-0005-0000-0000-00007B000000}"/>
    <cellStyle name="Currency 10 21 2" xfId="123" xr:uid="{00000000-0005-0000-0000-00007C000000}"/>
    <cellStyle name="Currency 10 21 2 2" xfId="124" xr:uid="{00000000-0005-0000-0000-00007D000000}"/>
    <cellStyle name="Currency 10 22" xfId="125" xr:uid="{00000000-0005-0000-0000-00007E000000}"/>
    <cellStyle name="Currency 10 22 2" xfId="126" xr:uid="{00000000-0005-0000-0000-00007F000000}"/>
    <cellStyle name="Currency 10 23" xfId="127" xr:uid="{00000000-0005-0000-0000-000080000000}"/>
    <cellStyle name="Currency 10 24" xfId="128" xr:uid="{00000000-0005-0000-0000-000081000000}"/>
    <cellStyle name="Currency 10 25" xfId="129" xr:uid="{00000000-0005-0000-0000-000082000000}"/>
    <cellStyle name="Currency 10 26" xfId="130" xr:uid="{00000000-0005-0000-0000-000083000000}"/>
    <cellStyle name="Currency 10 27" xfId="131" xr:uid="{00000000-0005-0000-0000-000084000000}"/>
    <cellStyle name="Currency 10 28" xfId="132" xr:uid="{00000000-0005-0000-0000-000085000000}"/>
    <cellStyle name="Currency 10 29" xfId="133" xr:uid="{00000000-0005-0000-0000-000086000000}"/>
    <cellStyle name="Currency 10 3" xfId="134" xr:uid="{00000000-0005-0000-0000-000087000000}"/>
    <cellStyle name="Currency 10 3 2" xfId="135" xr:uid="{00000000-0005-0000-0000-000088000000}"/>
    <cellStyle name="Currency 10 3 2 2" xfId="136" xr:uid="{00000000-0005-0000-0000-000089000000}"/>
    <cellStyle name="Currency 10 30" xfId="137" xr:uid="{00000000-0005-0000-0000-00008A000000}"/>
    <cellStyle name="Currency 10 31" xfId="138" xr:uid="{00000000-0005-0000-0000-00008B000000}"/>
    <cellStyle name="Currency 10 32" xfId="139" xr:uid="{00000000-0005-0000-0000-00008C000000}"/>
    <cellStyle name="Currency 10 33" xfId="140" xr:uid="{00000000-0005-0000-0000-00008D000000}"/>
    <cellStyle name="Currency 10 34" xfId="141" xr:uid="{00000000-0005-0000-0000-00008E000000}"/>
    <cellStyle name="Currency 10 35" xfId="142" xr:uid="{00000000-0005-0000-0000-00008F000000}"/>
    <cellStyle name="Currency 10 36" xfId="143" xr:uid="{00000000-0005-0000-0000-000090000000}"/>
    <cellStyle name="Currency 10 37" xfId="144" xr:uid="{00000000-0005-0000-0000-000091000000}"/>
    <cellStyle name="Currency 10 38" xfId="145" xr:uid="{00000000-0005-0000-0000-000092000000}"/>
    <cellStyle name="Currency 10 4" xfId="146" xr:uid="{00000000-0005-0000-0000-000093000000}"/>
    <cellStyle name="Currency 10 4 2" xfId="147" xr:uid="{00000000-0005-0000-0000-000094000000}"/>
    <cellStyle name="Currency 10 4 2 2" xfId="148" xr:uid="{00000000-0005-0000-0000-000095000000}"/>
    <cellStyle name="Currency 10 5" xfId="149" xr:uid="{00000000-0005-0000-0000-000096000000}"/>
    <cellStyle name="Currency 10 5 2" xfId="150" xr:uid="{00000000-0005-0000-0000-000097000000}"/>
    <cellStyle name="Currency 10 5 2 2" xfId="151" xr:uid="{00000000-0005-0000-0000-000098000000}"/>
    <cellStyle name="Currency 10 6" xfId="152" xr:uid="{00000000-0005-0000-0000-000099000000}"/>
    <cellStyle name="Currency 10 6 2" xfId="153" xr:uid="{00000000-0005-0000-0000-00009A000000}"/>
    <cellStyle name="Currency 10 6 2 2" xfId="154" xr:uid="{00000000-0005-0000-0000-00009B000000}"/>
    <cellStyle name="Currency 10 7" xfId="155" xr:uid="{00000000-0005-0000-0000-00009C000000}"/>
    <cellStyle name="Currency 10 7 2" xfId="156" xr:uid="{00000000-0005-0000-0000-00009D000000}"/>
    <cellStyle name="Currency 10 7 2 2" xfId="157" xr:uid="{00000000-0005-0000-0000-00009E000000}"/>
    <cellStyle name="Currency 10 8" xfId="158" xr:uid="{00000000-0005-0000-0000-00009F000000}"/>
    <cellStyle name="Currency 10 8 2" xfId="159" xr:uid="{00000000-0005-0000-0000-0000A0000000}"/>
    <cellStyle name="Currency 10 8 2 2" xfId="160" xr:uid="{00000000-0005-0000-0000-0000A1000000}"/>
    <cellStyle name="Currency 10 9" xfId="161" xr:uid="{00000000-0005-0000-0000-0000A2000000}"/>
    <cellStyle name="Currency 10 9 2" xfId="162" xr:uid="{00000000-0005-0000-0000-0000A3000000}"/>
    <cellStyle name="Currency 10 9 2 2" xfId="163" xr:uid="{00000000-0005-0000-0000-0000A4000000}"/>
    <cellStyle name="Currency 11" xfId="164" xr:uid="{00000000-0005-0000-0000-0000A5000000}"/>
    <cellStyle name="Currency 11 2" xfId="165" xr:uid="{00000000-0005-0000-0000-0000A6000000}"/>
    <cellStyle name="Currency 11 2 2" xfId="166" xr:uid="{00000000-0005-0000-0000-0000A7000000}"/>
    <cellStyle name="Currency 11 2 2 2" xfId="167" xr:uid="{00000000-0005-0000-0000-0000A8000000}"/>
    <cellStyle name="Currency 11 3" xfId="168" xr:uid="{00000000-0005-0000-0000-0000A9000000}"/>
    <cellStyle name="Currency 11 3 2" xfId="169" xr:uid="{00000000-0005-0000-0000-0000AA000000}"/>
    <cellStyle name="Currency 11 3 2 2" xfId="170" xr:uid="{00000000-0005-0000-0000-0000AB000000}"/>
    <cellStyle name="Currency 11 4" xfId="171" xr:uid="{00000000-0005-0000-0000-0000AC000000}"/>
    <cellStyle name="Currency 11 4 2" xfId="172" xr:uid="{00000000-0005-0000-0000-0000AD000000}"/>
    <cellStyle name="Currency 11 4 2 2" xfId="173" xr:uid="{00000000-0005-0000-0000-0000AE000000}"/>
    <cellStyle name="Currency 11 5" xfId="174" xr:uid="{00000000-0005-0000-0000-0000AF000000}"/>
    <cellStyle name="Currency 11 5 2" xfId="175" xr:uid="{00000000-0005-0000-0000-0000B0000000}"/>
    <cellStyle name="Currency 11 5 2 2" xfId="176" xr:uid="{00000000-0005-0000-0000-0000B1000000}"/>
    <cellStyle name="Currency 11 6" xfId="177" xr:uid="{00000000-0005-0000-0000-0000B2000000}"/>
    <cellStyle name="Currency 11 6 2" xfId="178" xr:uid="{00000000-0005-0000-0000-0000B3000000}"/>
    <cellStyle name="Currency 12" xfId="179" xr:uid="{00000000-0005-0000-0000-0000B4000000}"/>
    <cellStyle name="Currency 12 2" xfId="180" xr:uid="{00000000-0005-0000-0000-0000B5000000}"/>
    <cellStyle name="Currency 12 2 2" xfId="181" xr:uid="{00000000-0005-0000-0000-0000B6000000}"/>
    <cellStyle name="Currency 12 2 2 2" xfId="182" xr:uid="{00000000-0005-0000-0000-0000B7000000}"/>
    <cellStyle name="Currency 12 3" xfId="183" xr:uid="{00000000-0005-0000-0000-0000B8000000}"/>
    <cellStyle name="Currency 12 3 2" xfId="184" xr:uid="{00000000-0005-0000-0000-0000B9000000}"/>
    <cellStyle name="Currency 12 3 2 2" xfId="185" xr:uid="{00000000-0005-0000-0000-0000BA000000}"/>
    <cellStyle name="Currency 12 4" xfId="186" xr:uid="{00000000-0005-0000-0000-0000BB000000}"/>
    <cellStyle name="Currency 12 4 2" xfId="187" xr:uid="{00000000-0005-0000-0000-0000BC000000}"/>
    <cellStyle name="Currency 14" xfId="188" xr:uid="{00000000-0005-0000-0000-0000BD000000}"/>
    <cellStyle name="Currency 14 2" xfId="189" xr:uid="{00000000-0005-0000-0000-0000BE000000}"/>
    <cellStyle name="Currency 14 2 2" xfId="190" xr:uid="{00000000-0005-0000-0000-0000BF000000}"/>
    <cellStyle name="Currency 14 2 2 2" xfId="191" xr:uid="{00000000-0005-0000-0000-0000C0000000}"/>
    <cellStyle name="Currency 14 3" xfId="192" xr:uid="{00000000-0005-0000-0000-0000C1000000}"/>
    <cellStyle name="Currency 14 3 2" xfId="193" xr:uid="{00000000-0005-0000-0000-0000C2000000}"/>
    <cellStyle name="Currency 14 3 2 2" xfId="194" xr:uid="{00000000-0005-0000-0000-0000C3000000}"/>
    <cellStyle name="Currency 14 4" xfId="195" xr:uid="{00000000-0005-0000-0000-0000C4000000}"/>
    <cellStyle name="Currency 14 4 2" xfId="196" xr:uid="{00000000-0005-0000-0000-0000C5000000}"/>
    <cellStyle name="Currency 14 4 2 2" xfId="197" xr:uid="{00000000-0005-0000-0000-0000C6000000}"/>
    <cellStyle name="Currency 14 5" xfId="198" xr:uid="{00000000-0005-0000-0000-0000C7000000}"/>
    <cellStyle name="Currency 14 5 2" xfId="199" xr:uid="{00000000-0005-0000-0000-0000C8000000}"/>
    <cellStyle name="Currency 14 5 2 2" xfId="200" xr:uid="{00000000-0005-0000-0000-0000C9000000}"/>
    <cellStyle name="Currency 14 6" xfId="201" xr:uid="{00000000-0005-0000-0000-0000CA000000}"/>
    <cellStyle name="Currency 14 6 2" xfId="202" xr:uid="{00000000-0005-0000-0000-0000CB000000}"/>
    <cellStyle name="Currency 15" xfId="203" xr:uid="{00000000-0005-0000-0000-0000CC000000}"/>
    <cellStyle name="Currency 15 2" xfId="204" xr:uid="{00000000-0005-0000-0000-0000CD000000}"/>
    <cellStyle name="Currency 15 2 2" xfId="205" xr:uid="{00000000-0005-0000-0000-0000CE000000}"/>
    <cellStyle name="Currency 15 2 2 2" xfId="206" xr:uid="{00000000-0005-0000-0000-0000CF000000}"/>
    <cellStyle name="Currency 15 3" xfId="207" xr:uid="{00000000-0005-0000-0000-0000D0000000}"/>
    <cellStyle name="Currency 15 3 2" xfId="208" xr:uid="{00000000-0005-0000-0000-0000D1000000}"/>
    <cellStyle name="Currency 15 3 2 2" xfId="209" xr:uid="{00000000-0005-0000-0000-0000D2000000}"/>
    <cellStyle name="Currency 15 4" xfId="210" xr:uid="{00000000-0005-0000-0000-0000D3000000}"/>
    <cellStyle name="Currency 15 4 2" xfId="211" xr:uid="{00000000-0005-0000-0000-0000D4000000}"/>
    <cellStyle name="Currency 15 4 2 2" xfId="212" xr:uid="{00000000-0005-0000-0000-0000D5000000}"/>
    <cellStyle name="Currency 15 5" xfId="213" xr:uid="{00000000-0005-0000-0000-0000D6000000}"/>
    <cellStyle name="Currency 15 5 2" xfId="214" xr:uid="{00000000-0005-0000-0000-0000D7000000}"/>
    <cellStyle name="Currency 15 5 2 2" xfId="215" xr:uid="{00000000-0005-0000-0000-0000D8000000}"/>
    <cellStyle name="Currency 15 6" xfId="216" xr:uid="{00000000-0005-0000-0000-0000D9000000}"/>
    <cellStyle name="Currency 15 6 2" xfId="217" xr:uid="{00000000-0005-0000-0000-0000DA000000}"/>
    <cellStyle name="Currency 17" xfId="218" xr:uid="{00000000-0005-0000-0000-0000DB000000}"/>
    <cellStyle name="Currency 17 2" xfId="219" xr:uid="{00000000-0005-0000-0000-0000DC000000}"/>
    <cellStyle name="Currency 17 2 2" xfId="220" xr:uid="{00000000-0005-0000-0000-0000DD000000}"/>
    <cellStyle name="Currency 17 2 2 2" xfId="221" xr:uid="{00000000-0005-0000-0000-0000DE000000}"/>
    <cellStyle name="Currency 17 3" xfId="222" xr:uid="{00000000-0005-0000-0000-0000DF000000}"/>
    <cellStyle name="Currency 17 3 2" xfId="223" xr:uid="{00000000-0005-0000-0000-0000E0000000}"/>
    <cellStyle name="Currency 17 3 2 2" xfId="224" xr:uid="{00000000-0005-0000-0000-0000E1000000}"/>
    <cellStyle name="Currency 17 4" xfId="225" xr:uid="{00000000-0005-0000-0000-0000E2000000}"/>
    <cellStyle name="Currency 17 4 2" xfId="226" xr:uid="{00000000-0005-0000-0000-0000E3000000}"/>
    <cellStyle name="Currency 17 4 2 2" xfId="227" xr:uid="{00000000-0005-0000-0000-0000E4000000}"/>
    <cellStyle name="Currency 17 5" xfId="228" xr:uid="{00000000-0005-0000-0000-0000E5000000}"/>
    <cellStyle name="Currency 17 5 2" xfId="229" xr:uid="{00000000-0005-0000-0000-0000E6000000}"/>
    <cellStyle name="Currency 17 5 2 2" xfId="230" xr:uid="{00000000-0005-0000-0000-0000E7000000}"/>
    <cellStyle name="Currency 17 6" xfId="231" xr:uid="{00000000-0005-0000-0000-0000E8000000}"/>
    <cellStyle name="Currency 17 6 2" xfId="232" xr:uid="{00000000-0005-0000-0000-0000E9000000}"/>
    <cellStyle name="Currency 18" xfId="233" xr:uid="{00000000-0005-0000-0000-0000EA000000}"/>
    <cellStyle name="Currency 18 2" xfId="234" xr:uid="{00000000-0005-0000-0000-0000EB000000}"/>
    <cellStyle name="Currency 18 2 2" xfId="235" xr:uid="{00000000-0005-0000-0000-0000EC000000}"/>
    <cellStyle name="Currency 18 2 2 2" xfId="236" xr:uid="{00000000-0005-0000-0000-0000ED000000}"/>
    <cellStyle name="Currency 18 3" xfId="237" xr:uid="{00000000-0005-0000-0000-0000EE000000}"/>
    <cellStyle name="Currency 18 3 2" xfId="238" xr:uid="{00000000-0005-0000-0000-0000EF000000}"/>
    <cellStyle name="Currency 18 3 2 2" xfId="239" xr:uid="{00000000-0005-0000-0000-0000F0000000}"/>
    <cellStyle name="Currency 18 4" xfId="240" xr:uid="{00000000-0005-0000-0000-0000F1000000}"/>
    <cellStyle name="Currency 18 4 2" xfId="241" xr:uid="{00000000-0005-0000-0000-0000F2000000}"/>
    <cellStyle name="Currency 18 4 2 2" xfId="242" xr:uid="{00000000-0005-0000-0000-0000F3000000}"/>
    <cellStyle name="Currency 18 5" xfId="243" xr:uid="{00000000-0005-0000-0000-0000F4000000}"/>
    <cellStyle name="Currency 18 5 2" xfId="244" xr:uid="{00000000-0005-0000-0000-0000F5000000}"/>
    <cellStyle name="Currency 18 5 2 2" xfId="245" xr:uid="{00000000-0005-0000-0000-0000F6000000}"/>
    <cellStyle name="Currency 18 6" xfId="246" xr:uid="{00000000-0005-0000-0000-0000F7000000}"/>
    <cellStyle name="Currency 18 6 2" xfId="247" xr:uid="{00000000-0005-0000-0000-0000F8000000}"/>
    <cellStyle name="Currency 20 10" xfId="248" xr:uid="{00000000-0005-0000-0000-0000F9000000}"/>
    <cellStyle name="Currency 20 10 2" xfId="249" xr:uid="{00000000-0005-0000-0000-0000FA000000}"/>
    <cellStyle name="Currency 20 10 2 2" xfId="250" xr:uid="{00000000-0005-0000-0000-0000FB000000}"/>
    <cellStyle name="Currency 20 11" xfId="251" xr:uid="{00000000-0005-0000-0000-0000FC000000}"/>
    <cellStyle name="Currency 20 11 2" xfId="252" xr:uid="{00000000-0005-0000-0000-0000FD000000}"/>
    <cellStyle name="Currency 20 11 2 2" xfId="253" xr:uid="{00000000-0005-0000-0000-0000FE000000}"/>
    <cellStyle name="Currency 20 12" xfId="254" xr:uid="{00000000-0005-0000-0000-0000FF000000}"/>
    <cellStyle name="Currency 20 12 2" xfId="255" xr:uid="{00000000-0005-0000-0000-000000010000}"/>
    <cellStyle name="Currency 20 12 2 2" xfId="256" xr:uid="{00000000-0005-0000-0000-000001010000}"/>
    <cellStyle name="Currency 20 13" xfId="257" xr:uid="{00000000-0005-0000-0000-000002010000}"/>
    <cellStyle name="Currency 20 13 2" xfId="258" xr:uid="{00000000-0005-0000-0000-000003010000}"/>
    <cellStyle name="Currency 20 13 2 2" xfId="259" xr:uid="{00000000-0005-0000-0000-000004010000}"/>
    <cellStyle name="Currency 20 14" xfId="260" xr:uid="{00000000-0005-0000-0000-000005010000}"/>
    <cellStyle name="Currency 20 14 2" xfId="261" xr:uid="{00000000-0005-0000-0000-000006010000}"/>
    <cellStyle name="Currency 20 14 2 2" xfId="262" xr:uid="{00000000-0005-0000-0000-000007010000}"/>
    <cellStyle name="Currency 20 15" xfId="263" xr:uid="{00000000-0005-0000-0000-000008010000}"/>
    <cellStyle name="Currency 20 15 2" xfId="264" xr:uid="{00000000-0005-0000-0000-000009010000}"/>
    <cellStyle name="Currency 20 15 2 2" xfId="265" xr:uid="{00000000-0005-0000-0000-00000A010000}"/>
    <cellStyle name="Currency 20 2" xfId="266" xr:uid="{00000000-0005-0000-0000-00000B010000}"/>
    <cellStyle name="Currency 20 2 2" xfId="267" xr:uid="{00000000-0005-0000-0000-00000C010000}"/>
    <cellStyle name="Currency 20 2 2 2" xfId="268" xr:uid="{00000000-0005-0000-0000-00000D010000}"/>
    <cellStyle name="Currency 20 3" xfId="269" xr:uid="{00000000-0005-0000-0000-00000E010000}"/>
    <cellStyle name="Currency 20 3 2" xfId="270" xr:uid="{00000000-0005-0000-0000-00000F010000}"/>
    <cellStyle name="Currency 20 3 2 2" xfId="271" xr:uid="{00000000-0005-0000-0000-000010010000}"/>
    <cellStyle name="Currency 20 4" xfId="272" xr:uid="{00000000-0005-0000-0000-000011010000}"/>
    <cellStyle name="Currency 20 4 2" xfId="273" xr:uid="{00000000-0005-0000-0000-000012010000}"/>
    <cellStyle name="Currency 20 4 2 2" xfId="274" xr:uid="{00000000-0005-0000-0000-000013010000}"/>
    <cellStyle name="Currency 20 5" xfId="275" xr:uid="{00000000-0005-0000-0000-000014010000}"/>
    <cellStyle name="Currency 20 5 2" xfId="276" xr:uid="{00000000-0005-0000-0000-000015010000}"/>
    <cellStyle name="Currency 20 5 2 2" xfId="277" xr:uid="{00000000-0005-0000-0000-000016010000}"/>
    <cellStyle name="Currency 20 6" xfId="278" xr:uid="{00000000-0005-0000-0000-000017010000}"/>
    <cellStyle name="Currency 20 6 2" xfId="279" xr:uid="{00000000-0005-0000-0000-000018010000}"/>
    <cellStyle name="Currency 20 6 2 2" xfId="280" xr:uid="{00000000-0005-0000-0000-000019010000}"/>
    <cellStyle name="Currency 20 7" xfId="281" xr:uid="{00000000-0005-0000-0000-00001A010000}"/>
    <cellStyle name="Currency 20 7 2" xfId="282" xr:uid="{00000000-0005-0000-0000-00001B010000}"/>
    <cellStyle name="Currency 20 7 2 2" xfId="283" xr:uid="{00000000-0005-0000-0000-00001C010000}"/>
    <cellStyle name="Currency 20 8" xfId="284" xr:uid="{00000000-0005-0000-0000-00001D010000}"/>
    <cellStyle name="Currency 20 8 2" xfId="285" xr:uid="{00000000-0005-0000-0000-00001E010000}"/>
    <cellStyle name="Currency 20 8 2 2" xfId="286" xr:uid="{00000000-0005-0000-0000-00001F010000}"/>
    <cellStyle name="Currency 20 9" xfId="287" xr:uid="{00000000-0005-0000-0000-000020010000}"/>
    <cellStyle name="Currency 20 9 2" xfId="288" xr:uid="{00000000-0005-0000-0000-000021010000}"/>
    <cellStyle name="Currency 20 9 2 2" xfId="289" xr:uid="{00000000-0005-0000-0000-000022010000}"/>
    <cellStyle name="Currency 21 2" xfId="290" xr:uid="{00000000-0005-0000-0000-000023010000}"/>
    <cellStyle name="Currency 21 2 2" xfId="291" xr:uid="{00000000-0005-0000-0000-000024010000}"/>
    <cellStyle name="Currency 21 2 2 2" xfId="292" xr:uid="{00000000-0005-0000-0000-000025010000}"/>
    <cellStyle name="Currency 32 10" xfId="293" xr:uid="{00000000-0005-0000-0000-000026010000}"/>
    <cellStyle name="Currency 32 10 2" xfId="294" xr:uid="{00000000-0005-0000-0000-000027010000}"/>
    <cellStyle name="Currency 32 10 2 2" xfId="295" xr:uid="{00000000-0005-0000-0000-000028010000}"/>
    <cellStyle name="Currency 32 11" xfId="296" xr:uid="{00000000-0005-0000-0000-000029010000}"/>
    <cellStyle name="Currency 32 11 2" xfId="297" xr:uid="{00000000-0005-0000-0000-00002A010000}"/>
    <cellStyle name="Currency 32 12" xfId="298" xr:uid="{00000000-0005-0000-0000-00002B010000}"/>
    <cellStyle name="Currency 32 13" xfId="299" xr:uid="{00000000-0005-0000-0000-00002C010000}"/>
    <cellStyle name="Currency 32 14" xfId="300" xr:uid="{00000000-0005-0000-0000-00002D010000}"/>
    <cellStyle name="Currency 32 15" xfId="301" xr:uid="{00000000-0005-0000-0000-00002E010000}"/>
    <cellStyle name="Currency 32 16" xfId="302" xr:uid="{00000000-0005-0000-0000-00002F010000}"/>
    <cellStyle name="Currency 32 17" xfId="303" xr:uid="{00000000-0005-0000-0000-000030010000}"/>
    <cellStyle name="Currency 32 18" xfId="304" xr:uid="{00000000-0005-0000-0000-000031010000}"/>
    <cellStyle name="Currency 32 19" xfId="305" xr:uid="{00000000-0005-0000-0000-000032010000}"/>
    <cellStyle name="Currency 32 2" xfId="306" xr:uid="{00000000-0005-0000-0000-000033010000}"/>
    <cellStyle name="Currency 32 2 2" xfId="307" xr:uid="{00000000-0005-0000-0000-000034010000}"/>
    <cellStyle name="Currency 32 2 2 2" xfId="308" xr:uid="{00000000-0005-0000-0000-000035010000}"/>
    <cellStyle name="Currency 32 20" xfId="309" xr:uid="{00000000-0005-0000-0000-000036010000}"/>
    <cellStyle name="Currency 32 21" xfId="310" xr:uid="{00000000-0005-0000-0000-000037010000}"/>
    <cellStyle name="Currency 32 22" xfId="311" xr:uid="{00000000-0005-0000-0000-000038010000}"/>
    <cellStyle name="Currency 32 23" xfId="312" xr:uid="{00000000-0005-0000-0000-000039010000}"/>
    <cellStyle name="Currency 32 24" xfId="313" xr:uid="{00000000-0005-0000-0000-00003A010000}"/>
    <cellStyle name="Currency 32 3" xfId="314" xr:uid="{00000000-0005-0000-0000-00003B010000}"/>
    <cellStyle name="Currency 32 3 2" xfId="315" xr:uid="{00000000-0005-0000-0000-00003C010000}"/>
    <cellStyle name="Currency 32 3 2 2" xfId="316" xr:uid="{00000000-0005-0000-0000-00003D010000}"/>
    <cellStyle name="Currency 32 4" xfId="317" xr:uid="{00000000-0005-0000-0000-00003E010000}"/>
    <cellStyle name="Currency 32 4 2" xfId="318" xr:uid="{00000000-0005-0000-0000-00003F010000}"/>
    <cellStyle name="Currency 32 4 2 2" xfId="319" xr:uid="{00000000-0005-0000-0000-000040010000}"/>
    <cellStyle name="Currency 32 5" xfId="320" xr:uid="{00000000-0005-0000-0000-000041010000}"/>
    <cellStyle name="Currency 32 5 2" xfId="321" xr:uid="{00000000-0005-0000-0000-000042010000}"/>
    <cellStyle name="Currency 32 5 2 2" xfId="322" xr:uid="{00000000-0005-0000-0000-000043010000}"/>
    <cellStyle name="Currency 32 6" xfId="323" xr:uid="{00000000-0005-0000-0000-000044010000}"/>
    <cellStyle name="Currency 32 6 2" xfId="324" xr:uid="{00000000-0005-0000-0000-000045010000}"/>
    <cellStyle name="Currency 32 6 2 2" xfId="325" xr:uid="{00000000-0005-0000-0000-000046010000}"/>
    <cellStyle name="Currency 32 7" xfId="326" xr:uid="{00000000-0005-0000-0000-000047010000}"/>
    <cellStyle name="Currency 32 7 2" xfId="327" xr:uid="{00000000-0005-0000-0000-000048010000}"/>
    <cellStyle name="Currency 32 7 2 2" xfId="328" xr:uid="{00000000-0005-0000-0000-000049010000}"/>
    <cellStyle name="Currency 32 8" xfId="329" xr:uid="{00000000-0005-0000-0000-00004A010000}"/>
    <cellStyle name="Currency 32 8 2" xfId="330" xr:uid="{00000000-0005-0000-0000-00004B010000}"/>
    <cellStyle name="Currency 32 8 2 2" xfId="331" xr:uid="{00000000-0005-0000-0000-00004C010000}"/>
    <cellStyle name="Currency 32 9" xfId="332" xr:uid="{00000000-0005-0000-0000-00004D010000}"/>
    <cellStyle name="Currency 32 9 2" xfId="333" xr:uid="{00000000-0005-0000-0000-00004E010000}"/>
    <cellStyle name="Currency 32 9 2 2" xfId="334" xr:uid="{00000000-0005-0000-0000-00004F010000}"/>
    <cellStyle name="Currency 4 2" xfId="335" xr:uid="{00000000-0005-0000-0000-000050010000}"/>
    <cellStyle name="Currency 48 2" xfId="336" xr:uid="{00000000-0005-0000-0000-000051010000}"/>
    <cellStyle name="Currency 48 3" xfId="337" xr:uid="{00000000-0005-0000-0000-000052010000}"/>
    <cellStyle name="Currency 49 2" xfId="338" xr:uid="{00000000-0005-0000-0000-000053010000}"/>
    <cellStyle name="Currency 49 3" xfId="339" xr:uid="{00000000-0005-0000-0000-000054010000}"/>
    <cellStyle name="Currency 50 2" xfId="340" xr:uid="{00000000-0005-0000-0000-000055010000}"/>
    <cellStyle name="Currency 50 3" xfId="341" xr:uid="{00000000-0005-0000-0000-000056010000}"/>
    <cellStyle name="Currency 51 2" xfId="342" xr:uid="{00000000-0005-0000-0000-000057010000}"/>
    <cellStyle name="Currency 51 2 2" xfId="343" xr:uid="{00000000-0005-0000-0000-000058010000}"/>
    <cellStyle name="Currency 51 2 2 2" xfId="344" xr:uid="{00000000-0005-0000-0000-000059010000}"/>
    <cellStyle name="Currency 51 3" xfId="345" xr:uid="{00000000-0005-0000-0000-00005A010000}"/>
    <cellStyle name="Currency 51 3 2" xfId="346" xr:uid="{00000000-0005-0000-0000-00005B010000}"/>
    <cellStyle name="Currency 52" xfId="347" xr:uid="{00000000-0005-0000-0000-00005C010000}"/>
    <cellStyle name="Currency 52 2" xfId="348" xr:uid="{00000000-0005-0000-0000-00005D010000}"/>
    <cellStyle name="Currency 52 2 2" xfId="349" xr:uid="{00000000-0005-0000-0000-00005E010000}"/>
    <cellStyle name="Currency 52 2 2 2" xfId="350" xr:uid="{00000000-0005-0000-0000-00005F010000}"/>
    <cellStyle name="Currency 52 3" xfId="351" xr:uid="{00000000-0005-0000-0000-000060010000}"/>
    <cellStyle name="Currency 52 3 2" xfId="352" xr:uid="{00000000-0005-0000-0000-000061010000}"/>
    <cellStyle name="Currency 53 2" xfId="353" xr:uid="{00000000-0005-0000-0000-000062010000}"/>
    <cellStyle name="Currency 53 2 2" xfId="354" xr:uid="{00000000-0005-0000-0000-000063010000}"/>
    <cellStyle name="Currency 53 2 2 2" xfId="355" xr:uid="{00000000-0005-0000-0000-000064010000}"/>
    <cellStyle name="Currency 53 3" xfId="356" xr:uid="{00000000-0005-0000-0000-000065010000}"/>
    <cellStyle name="Currency 53 3 2" xfId="357" xr:uid="{00000000-0005-0000-0000-000066010000}"/>
    <cellStyle name="Currency 53 4" xfId="358" xr:uid="{00000000-0005-0000-0000-000067010000}"/>
    <cellStyle name="Currency 55 2" xfId="359" xr:uid="{00000000-0005-0000-0000-000068010000}"/>
    <cellStyle name="Currency 56 2" xfId="360" xr:uid="{00000000-0005-0000-0000-000069010000}"/>
    <cellStyle name="Currency 57 2" xfId="361" xr:uid="{00000000-0005-0000-0000-00006A010000}"/>
    <cellStyle name="Currency 58" xfId="362" xr:uid="{00000000-0005-0000-0000-00006B010000}"/>
    <cellStyle name="Currency 58 2" xfId="363" xr:uid="{00000000-0005-0000-0000-00006C010000}"/>
    <cellStyle name="Currency 59" xfId="364" xr:uid="{00000000-0005-0000-0000-00006D010000}"/>
    <cellStyle name="Currency 59 2" xfId="365" xr:uid="{00000000-0005-0000-0000-00006E010000}"/>
    <cellStyle name="Currency 6 10" xfId="366" xr:uid="{00000000-0005-0000-0000-00006F010000}"/>
    <cellStyle name="Currency 6 10 2" xfId="367" xr:uid="{00000000-0005-0000-0000-000070010000}"/>
    <cellStyle name="Currency 6 10 2 2" xfId="368" xr:uid="{00000000-0005-0000-0000-000071010000}"/>
    <cellStyle name="Currency 6 11" xfId="369" xr:uid="{00000000-0005-0000-0000-000072010000}"/>
    <cellStyle name="Currency 6 11 2" xfId="370" xr:uid="{00000000-0005-0000-0000-000073010000}"/>
    <cellStyle name="Currency 6 11 2 2" xfId="371" xr:uid="{00000000-0005-0000-0000-000074010000}"/>
    <cellStyle name="Currency 6 12" xfId="372" xr:uid="{00000000-0005-0000-0000-000075010000}"/>
    <cellStyle name="Currency 6 12 2" xfId="373" xr:uid="{00000000-0005-0000-0000-000076010000}"/>
    <cellStyle name="Currency 6 12 2 2" xfId="374" xr:uid="{00000000-0005-0000-0000-000077010000}"/>
    <cellStyle name="Currency 6 13" xfId="375" xr:uid="{00000000-0005-0000-0000-000078010000}"/>
    <cellStyle name="Currency 6 13 2" xfId="376" xr:uid="{00000000-0005-0000-0000-000079010000}"/>
    <cellStyle name="Currency 6 13 2 2" xfId="377" xr:uid="{00000000-0005-0000-0000-00007A010000}"/>
    <cellStyle name="Currency 6 14" xfId="378" xr:uid="{00000000-0005-0000-0000-00007B010000}"/>
    <cellStyle name="Currency 6 14 2" xfId="379" xr:uid="{00000000-0005-0000-0000-00007C010000}"/>
    <cellStyle name="Currency 6 14 2 2" xfId="380" xr:uid="{00000000-0005-0000-0000-00007D010000}"/>
    <cellStyle name="Currency 6 15" xfId="381" xr:uid="{00000000-0005-0000-0000-00007E010000}"/>
    <cellStyle name="Currency 6 15 2" xfId="382" xr:uid="{00000000-0005-0000-0000-00007F010000}"/>
    <cellStyle name="Currency 6 15 2 2" xfId="383" xr:uid="{00000000-0005-0000-0000-000080010000}"/>
    <cellStyle name="Currency 6 16" xfId="384" xr:uid="{00000000-0005-0000-0000-000081010000}"/>
    <cellStyle name="Currency 6 16 2" xfId="385" xr:uid="{00000000-0005-0000-0000-000082010000}"/>
    <cellStyle name="Currency 6 16 2 2" xfId="386" xr:uid="{00000000-0005-0000-0000-000083010000}"/>
    <cellStyle name="Currency 6 17" xfId="387" xr:uid="{00000000-0005-0000-0000-000084010000}"/>
    <cellStyle name="Currency 6 17 2" xfId="388" xr:uid="{00000000-0005-0000-0000-000085010000}"/>
    <cellStyle name="Currency 6 17 2 2" xfId="389" xr:uid="{00000000-0005-0000-0000-000086010000}"/>
    <cellStyle name="Currency 6 18" xfId="390" xr:uid="{00000000-0005-0000-0000-000087010000}"/>
    <cellStyle name="Currency 6 18 2" xfId="391" xr:uid="{00000000-0005-0000-0000-000088010000}"/>
    <cellStyle name="Currency 6 18 2 2" xfId="392" xr:uid="{00000000-0005-0000-0000-000089010000}"/>
    <cellStyle name="Currency 6 19" xfId="393" xr:uid="{00000000-0005-0000-0000-00008A010000}"/>
    <cellStyle name="Currency 6 19 2" xfId="394" xr:uid="{00000000-0005-0000-0000-00008B010000}"/>
    <cellStyle name="Currency 6 19 2 2" xfId="395" xr:uid="{00000000-0005-0000-0000-00008C010000}"/>
    <cellStyle name="Currency 6 2" xfId="396" xr:uid="{00000000-0005-0000-0000-00008D010000}"/>
    <cellStyle name="Currency 6 2 2" xfId="397" xr:uid="{00000000-0005-0000-0000-00008E010000}"/>
    <cellStyle name="Currency 6 2 2 2" xfId="398" xr:uid="{00000000-0005-0000-0000-00008F010000}"/>
    <cellStyle name="Currency 6 20" xfId="399" xr:uid="{00000000-0005-0000-0000-000090010000}"/>
    <cellStyle name="Currency 6 20 2" xfId="400" xr:uid="{00000000-0005-0000-0000-000091010000}"/>
    <cellStyle name="Currency 6 20 2 2" xfId="401" xr:uid="{00000000-0005-0000-0000-000092010000}"/>
    <cellStyle name="Currency 6 21" xfId="402" xr:uid="{00000000-0005-0000-0000-000093010000}"/>
    <cellStyle name="Currency 6 21 2" xfId="403" xr:uid="{00000000-0005-0000-0000-000094010000}"/>
    <cellStyle name="Currency 6 21 2 2" xfId="404" xr:uid="{00000000-0005-0000-0000-000095010000}"/>
    <cellStyle name="Currency 6 22" xfId="405" xr:uid="{00000000-0005-0000-0000-000096010000}"/>
    <cellStyle name="Currency 6 22 2" xfId="406" xr:uid="{00000000-0005-0000-0000-000097010000}"/>
    <cellStyle name="Currency 6 22 2 2" xfId="407" xr:uid="{00000000-0005-0000-0000-000098010000}"/>
    <cellStyle name="Currency 6 23" xfId="408" xr:uid="{00000000-0005-0000-0000-000099010000}"/>
    <cellStyle name="Currency 6 23 2" xfId="409" xr:uid="{00000000-0005-0000-0000-00009A010000}"/>
    <cellStyle name="Currency 6 23 2 2" xfId="410" xr:uid="{00000000-0005-0000-0000-00009B010000}"/>
    <cellStyle name="Currency 6 24" xfId="411" xr:uid="{00000000-0005-0000-0000-00009C010000}"/>
    <cellStyle name="Currency 6 24 2" xfId="412" xr:uid="{00000000-0005-0000-0000-00009D010000}"/>
    <cellStyle name="Currency 6 24 2 2" xfId="413" xr:uid="{00000000-0005-0000-0000-00009E010000}"/>
    <cellStyle name="Currency 6 25" xfId="414" xr:uid="{00000000-0005-0000-0000-00009F010000}"/>
    <cellStyle name="Currency 6 25 2" xfId="415" xr:uid="{00000000-0005-0000-0000-0000A0010000}"/>
    <cellStyle name="Currency 6 25 2 2" xfId="416" xr:uid="{00000000-0005-0000-0000-0000A1010000}"/>
    <cellStyle name="Currency 6 26" xfId="417" xr:uid="{00000000-0005-0000-0000-0000A2010000}"/>
    <cellStyle name="Currency 6 26 2" xfId="418" xr:uid="{00000000-0005-0000-0000-0000A3010000}"/>
    <cellStyle name="Currency 6 26 2 2" xfId="419" xr:uid="{00000000-0005-0000-0000-0000A4010000}"/>
    <cellStyle name="Currency 6 3" xfId="420" xr:uid="{00000000-0005-0000-0000-0000A5010000}"/>
    <cellStyle name="Currency 6 3 2" xfId="421" xr:uid="{00000000-0005-0000-0000-0000A6010000}"/>
    <cellStyle name="Currency 6 3 2 2" xfId="422" xr:uid="{00000000-0005-0000-0000-0000A7010000}"/>
    <cellStyle name="Currency 6 4" xfId="423" xr:uid="{00000000-0005-0000-0000-0000A8010000}"/>
    <cellStyle name="Currency 6 4 2" xfId="424" xr:uid="{00000000-0005-0000-0000-0000A9010000}"/>
    <cellStyle name="Currency 6 4 2 2" xfId="425" xr:uid="{00000000-0005-0000-0000-0000AA010000}"/>
    <cellStyle name="Currency 6 5" xfId="426" xr:uid="{00000000-0005-0000-0000-0000AB010000}"/>
    <cellStyle name="Currency 6 5 2" xfId="427" xr:uid="{00000000-0005-0000-0000-0000AC010000}"/>
    <cellStyle name="Currency 6 5 2 2" xfId="428" xr:uid="{00000000-0005-0000-0000-0000AD010000}"/>
    <cellStyle name="Currency 6 6" xfId="429" xr:uid="{00000000-0005-0000-0000-0000AE010000}"/>
    <cellStyle name="Currency 6 6 2" xfId="430" xr:uid="{00000000-0005-0000-0000-0000AF010000}"/>
    <cellStyle name="Currency 6 6 2 2" xfId="431" xr:uid="{00000000-0005-0000-0000-0000B0010000}"/>
    <cellStyle name="Currency 6 7" xfId="432" xr:uid="{00000000-0005-0000-0000-0000B1010000}"/>
    <cellStyle name="Currency 6 7 2" xfId="433" xr:uid="{00000000-0005-0000-0000-0000B2010000}"/>
    <cellStyle name="Currency 6 7 2 2" xfId="434" xr:uid="{00000000-0005-0000-0000-0000B3010000}"/>
    <cellStyle name="Currency 6 8" xfId="435" xr:uid="{00000000-0005-0000-0000-0000B4010000}"/>
    <cellStyle name="Currency 6 8 2" xfId="436" xr:uid="{00000000-0005-0000-0000-0000B5010000}"/>
    <cellStyle name="Currency 6 8 2 2" xfId="437" xr:uid="{00000000-0005-0000-0000-0000B6010000}"/>
    <cellStyle name="Currency 6 9" xfId="438" xr:uid="{00000000-0005-0000-0000-0000B7010000}"/>
    <cellStyle name="Currency 6 9 2" xfId="439" xr:uid="{00000000-0005-0000-0000-0000B8010000}"/>
    <cellStyle name="Currency 6 9 2 2" xfId="440" xr:uid="{00000000-0005-0000-0000-0000B9010000}"/>
    <cellStyle name="Currency 60" xfId="441" xr:uid="{00000000-0005-0000-0000-0000BA010000}"/>
    <cellStyle name="Currency 60 2" xfId="442" xr:uid="{00000000-0005-0000-0000-0000BB010000}"/>
    <cellStyle name="Currency 61" xfId="443" xr:uid="{00000000-0005-0000-0000-0000BC010000}"/>
    <cellStyle name="Currency 61 2" xfId="444" xr:uid="{00000000-0005-0000-0000-0000BD010000}"/>
    <cellStyle name="Currency 62" xfId="445" xr:uid="{00000000-0005-0000-0000-0000BE010000}"/>
    <cellStyle name="Currency 62 2" xfId="446" xr:uid="{00000000-0005-0000-0000-0000BF010000}"/>
    <cellStyle name="Currency 62 2 2" xfId="447" xr:uid="{00000000-0005-0000-0000-0000C0010000}"/>
    <cellStyle name="Currency 63" xfId="448" xr:uid="{00000000-0005-0000-0000-0000C1010000}"/>
    <cellStyle name="Currency 63 2" xfId="449" xr:uid="{00000000-0005-0000-0000-0000C2010000}"/>
    <cellStyle name="Currency 63 2 2" xfId="450" xr:uid="{00000000-0005-0000-0000-0000C3010000}"/>
    <cellStyle name="Currency 64" xfId="451" xr:uid="{00000000-0005-0000-0000-0000C4010000}"/>
    <cellStyle name="Currency 64 2" xfId="452" xr:uid="{00000000-0005-0000-0000-0000C5010000}"/>
    <cellStyle name="Currency 64 3" xfId="453" xr:uid="{00000000-0005-0000-0000-0000C6010000}"/>
    <cellStyle name="Currency 7" xfId="454" xr:uid="{00000000-0005-0000-0000-0000C7010000}"/>
    <cellStyle name="Currency 7 2" xfId="455" xr:uid="{00000000-0005-0000-0000-0000C8010000}"/>
    <cellStyle name="Currency 7 2 2" xfId="456" xr:uid="{00000000-0005-0000-0000-0000C9010000}"/>
    <cellStyle name="Currency 7 2 2 2" xfId="457" xr:uid="{00000000-0005-0000-0000-0000CA010000}"/>
    <cellStyle name="Currency 7 3" xfId="458" xr:uid="{00000000-0005-0000-0000-0000CB010000}"/>
    <cellStyle name="Currency 7 3 2" xfId="459" xr:uid="{00000000-0005-0000-0000-0000CC010000}"/>
    <cellStyle name="Currency 7 3 2 2" xfId="460" xr:uid="{00000000-0005-0000-0000-0000CD010000}"/>
    <cellStyle name="Currency 7 4" xfId="461" xr:uid="{00000000-0005-0000-0000-0000CE010000}"/>
    <cellStyle name="Currency 7 4 2" xfId="462" xr:uid="{00000000-0005-0000-0000-0000CF010000}"/>
    <cellStyle name="Currency 8" xfId="463" xr:uid="{00000000-0005-0000-0000-0000D0010000}"/>
    <cellStyle name="Currency 8 2" xfId="464" xr:uid="{00000000-0005-0000-0000-0000D1010000}"/>
    <cellStyle name="Currency 8 2 2" xfId="465" xr:uid="{00000000-0005-0000-0000-0000D2010000}"/>
    <cellStyle name="Currency 8 2 2 2" xfId="466" xr:uid="{00000000-0005-0000-0000-0000D3010000}"/>
    <cellStyle name="Currency 8 3" xfId="467" xr:uid="{00000000-0005-0000-0000-0000D4010000}"/>
    <cellStyle name="Currency 8 3 2" xfId="468" xr:uid="{00000000-0005-0000-0000-0000D5010000}"/>
    <cellStyle name="Currency 8 3 2 2" xfId="469" xr:uid="{00000000-0005-0000-0000-0000D6010000}"/>
    <cellStyle name="Currency 8 4" xfId="470" xr:uid="{00000000-0005-0000-0000-0000D7010000}"/>
    <cellStyle name="Currency 8 4 2" xfId="471" xr:uid="{00000000-0005-0000-0000-0000D8010000}"/>
    <cellStyle name="Currency 9 10" xfId="472" xr:uid="{00000000-0005-0000-0000-0000D9010000}"/>
    <cellStyle name="Currency 9 10 2" xfId="473" xr:uid="{00000000-0005-0000-0000-0000DA010000}"/>
    <cellStyle name="Currency 9 10 2 2" xfId="474" xr:uid="{00000000-0005-0000-0000-0000DB010000}"/>
    <cellStyle name="Currency 9 11" xfId="475" xr:uid="{00000000-0005-0000-0000-0000DC010000}"/>
    <cellStyle name="Currency 9 11 2" xfId="476" xr:uid="{00000000-0005-0000-0000-0000DD010000}"/>
    <cellStyle name="Currency 9 11 2 2" xfId="477" xr:uid="{00000000-0005-0000-0000-0000DE010000}"/>
    <cellStyle name="Currency 9 12" xfId="478" xr:uid="{00000000-0005-0000-0000-0000DF010000}"/>
    <cellStyle name="Currency 9 12 2" xfId="479" xr:uid="{00000000-0005-0000-0000-0000E0010000}"/>
    <cellStyle name="Currency 9 12 2 2" xfId="480" xr:uid="{00000000-0005-0000-0000-0000E1010000}"/>
    <cellStyle name="Currency 9 13" xfId="481" xr:uid="{00000000-0005-0000-0000-0000E2010000}"/>
    <cellStyle name="Currency 9 13 2" xfId="482" xr:uid="{00000000-0005-0000-0000-0000E3010000}"/>
    <cellStyle name="Currency 9 13 2 2" xfId="483" xr:uid="{00000000-0005-0000-0000-0000E4010000}"/>
    <cellStyle name="Currency 9 14" xfId="484" xr:uid="{00000000-0005-0000-0000-0000E5010000}"/>
    <cellStyle name="Currency 9 14 2" xfId="485" xr:uid="{00000000-0005-0000-0000-0000E6010000}"/>
    <cellStyle name="Currency 9 14 2 2" xfId="486" xr:uid="{00000000-0005-0000-0000-0000E7010000}"/>
    <cellStyle name="Currency 9 15" xfId="487" xr:uid="{00000000-0005-0000-0000-0000E8010000}"/>
    <cellStyle name="Currency 9 15 2" xfId="488" xr:uid="{00000000-0005-0000-0000-0000E9010000}"/>
    <cellStyle name="Currency 9 15 2 2" xfId="489" xr:uid="{00000000-0005-0000-0000-0000EA010000}"/>
    <cellStyle name="Currency 9 16" xfId="490" xr:uid="{00000000-0005-0000-0000-0000EB010000}"/>
    <cellStyle name="Currency 9 16 2" xfId="491" xr:uid="{00000000-0005-0000-0000-0000EC010000}"/>
    <cellStyle name="Currency 9 16 2 2" xfId="492" xr:uid="{00000000-0005-0000-0000-0000ED010000}"/>
    <cellStyle name="Currency 9 17" xfId="493" xr:uid="{00000000-0005-0000-0000-0000EE010000}"/>
    <cellStyle name="Currency 9 17 2" xfId="494" xr:uid="{00000000-0005-0000-0000-0000EF010000}"/>
    <cellStyle name="Currency 9 17 2 2" xfId="495" xr:uid="{00000000-0005-0000-0000-0000F0010000}"/>
    <cellStyle name="Currency 9 18" xfId="496" xr:uid="{00000000-0005-0000-0000-0000F1010000}"/>
    <cellStyle name="Currency 9 18 2" xfId="497" xr:uid="{00000000-0005-0000-0000-0000F2010000}"/>
    <cellStyle name="Currency 9 18 2 2" xfId="498" xr:uid="{00000000-0005-0000-0000-0000F3010000}"/>
    <cellStyle name="Currency 9 19" xfId="499" xr:uid="{00000000-0005-0000-0000-0000F4010000}"/>
    <cellStyle name="Currency 9 19 2" xfId="500" xr:uid="{00000000-0005-0000-0000-0000F5010000}"/>
    <cellStyle name="Currency 9 19 2 2" xfId="501" xr:uid="{00000000-0005-0000-0000-0000F6010000}"/>
    <cellStyle name="Currency 9 2" xfId="502" xr:uid="{00000000-0005-0000-0000-0000F7010000}"/>
    <cellStyle name="Currency 9 2 2" xfId="503" xr:uid="{00000000-0005-0000-0000-0000F8010000}"/>
    <cellStyle name="Currency 9 2 2 2" xfId="504" xr:uid="{00000000-0005-0000-0000-0000F9010000}"/>
    <cellStyle name="Currency 9 20" xfId="505" xr:uid="{00000000-0005-0000-0000-0000FA010000}"/>
    <cellStyle name="Currency 9 20 2" xfId="506" xr:uid="{00000000-0005-0000-0000-0000FB010000}"/>
    <cellStyle name="Currency 9 20 2 2" xfId="507" xr:uid="{00000000-0005-0000-0000-0000FC010000}"/>
    <cellStyle name="Currency 9 21" xfId="508" xr:uid="{00000000-0005-0000-0000-0000FD010000}"/>
    <cellStyle name="Currency 9 21 2" xfId="509" xr:uid="{00000000-0005-0000-0000-0000FE010000}"/>
    <cellStyle name="Currency 9 22" xfId="510" xr:uid="{00000000-0005-0000-0000-0000FF010000}"/>
    <cellStyle name="Currency 9 23" xfId="511" xr:uid="{00000000-0005-0000-0000-000000020000}"/>
    <cellStyle name="Currency 9 24" xfId="512" xr:uid="{00000000-0005-0000-0000-000001020000}"/>
    <cellStyle name="Currency 9 25" xfId="513" xr:uid="{00000000-0005-0000-0000-000002020000}"/>
    <cellStyle name="Currency 9 26" xfId="514" xr:uid="{00000000-0005-0000-0000-000003020000}"/>
    <cellStyle name="Currency 9 27" xfId="515" xr:uid="{00000000-0005-0000-0000-000004020000}"/>
    <cellStyle name="Currency 9 28" xfId="516" xr:uid="{00000000-0005-0000-0000-000005020000}"/>
    <cellStyle name="Currency 9 29" xfId="517" xr:uid="{00000000-0005-0000-0000-000006020000}"/>
    <cellStyle name="Currency 9 3" xfId="518" xr:uid="{00000000-0005-0000-0000-000007020000}"/>
    <cellStyle name="Currency 9 3 2" xfId="519" xr:uid="{00000000-0005-0000-0000-000008020000}"/>
    <cellStyle name="Currency 9 3 2 2" xfId="520" xr:uid="{00000000-0005-0000-0000-000009020000}"/>
    <cellStyle name="Currency 9 30" xfId="521" xr:uid="{00000000-0005-0000-0000-00000A020000}"/>
    <cellStyle name="Currency 9 31" xfId="522" xr:uid="{00000000-0005-0000-0000-00000B020000}"/>
    <cellStyle name="Currency 9 32" xfId="523" xr:uid="{00000000-0005-0000-0000-00000C020000}"/>
    <cellStyle name="Currency 9 33" xfId="524" xr:uid="{00000000-0005-0000-0000-00000D020000}"/>
    <cellStyle name="Currency 9 34" xfId="525" xr:uid="{00000000-0005-0000-0000-00000E020000}"/>
    <cellStyle name="Currency 9 35" xfId="526" xr:uid="{00000000-0005-0000-0000-00000F020000}"/>
    <cellStyle name="Currency 9 36" xfId="527" xr:uid="{00000000-0005-0000-0000-000010020000}"/>
    <cellStyle name="Currency 9 37" xfId="528" xr:uid="{00000000-0005-0000-0000-000011020000}"/>
    <cellStyle name="Currency 9 4" xfId="529" xr:uid="{00000000-0005-0000-0000-000012020000}"/>
    <cellStyle name="Currency 9 4 2" xfId="530" xr:uid="{00000000-0005-0000-0000-000013020000}"/>
    <cellStyle name="Currency 9 4 2 2" xfId="531" xr:uid="{00000000-0005-0000-0000-000014020000}"/>
    <cellStyle name="Currency 9 5" xfId="532" xr:uid="{00000000-0005-0000-0000-000015020000}"/>
    <cellStyle name="Currency 9 5 2" xfId="533" xr:uid="{00000000-0005-0000-0000-000016020000}"/>
    <cellStyle name="Currency 9 5 2 2" xfId="534" xr:uid="{00000000-0005-0000-0000-000017020000}"/>
    <cellStyle name="Currency 9 6" xfId="535" xr:uid="{00000000-0005-0000-0000-000018020000}"/>
    <cellStyle name="Currency 9 6 2" xfId="536" xr:uid="{00000000-0005-0000-0000-000019020000}"/>
    <cellStyle name="Currency 9 6 2 2" xfId="537" xr:uid="{00000000-0005-0000-0000-00001A020000}"/>
    <cellStyle name="Currency 9 7" xfId="538" xr:uid="{00000000-0005-0000-0000-00001B020000}"/>
    <cellStyle name="Currency 9 7 2" xfId="539" xr:uid="{00000000-0005-0000-0000-00001C020000}"/>
    <cellStyle name="Currency 9 7 2 2" xfId="540" xr:uid="{00000000-0005-0000-0000-00001D020000}"/>
    <cellStyle name="Currency 9 8" xfId="541" xr:uid="{00000000-0005-0000-0000-00001E020000}"/>
    <cellStyle name="Currency 9 8 2" xfId="542" xr:uid="{00000000-0005-0000-0000-00001F020000}"/>
    <cellStyle name="Currency 9 8 2 2" xfId="543" xr:uid="{00000000-0005-0000-0000-000020020000}"/>
    <cellStyle name="Currency 9 9" xfId="544" xr:uid="{00000000-0005-0000-0000-000021020000}"/>
    <cellStyle name="Currency 9 9 2" xfId="545" xr:uid="{00000000-0005-0000-0000-000022020000}"/>
    <cellStyle name="Currency 9 9 2 2" xfId="546" xr:uid="{00000000-0005-0000-0000-000023020000}"/>
    <cellStyle name="Entry" xfId="547" xr:uid="{00000000-0005-0000-0000-000024020000}"/>
    <cellStyle name="Entry 2" xfId="548" xr:uid="{00000000-0005-0000-0000-000025020000}"/>
    <cellStyle name="Entry 3" xfId="549" xr:uid="{00000000-0005-0000-0000-000026020000}"/>
    <cellStyle name="Entry 3 2" xfId="550" xr:uid="{00000000-0005-0000-0000-000027020000}"/>
    <cellStyle name="Entry 3_Credit Calculations" xfId="551" xr:uid="{00000000-0005-0000-0000-000028020000}"/>
    <cellStyle name="Entry 4" xfId="552" xr:uid="{00000000-0005-0000-0000-000029020000}"/>
    <cellStyle name="Entry 4 2" xfId="553" xr:uid="{00000000-0005-0000-0000-00002A020000}"/>
    <cellStyle name="Entry 4_Credit Calculations" xfId="554" xr:uid="{00000000-0005-0000-0000-00002B020000}"/>
    <cellStyle name="Entry 5" xfId="555" xr:uid="{00000000-0005-0000-0000-00002C020000}"/>
    <cellStyle name="Entry 5 2" xfId="556" xr:uid="{00000000-0005-0000-0000-00002D020000}"/>
    <cellStyle name="Entry 5_Credit Calculations" xfId="557" xr:uid="{00000000-0005-0000-0000-00002E020000}"/>
    <cellStyle name="Entry 6" xfId="558" xr:uid="{00000000-0005-0000-0000-00002F020000}"/>
    <cellStyle name="Entry 6 2" xfId="559" xr:uid="{00000000-0005-0000-0000-000030020000}"/>
    <cellStyle name="Entry 6_Credit Calculations" xfId="560" xr:uid="{00000000-0005-0000-0000-000031020000}"/>
    <cellStyle name="Entry_Credit Calculations" xfId="561" xr:uid="{00000000-0005-0000-0000-000032020000}"/>
    <cellStyle name="Normal" xfId="0" builtinId="0"/>
    <cellStyle name="Normal 10" xfId="562" xr:uid="{00000000-0005-0000-0000-000034020000}"/>
    <cellStyle name="Normal 10 2" xfId="563" xr:uid="{00000000-0005-0000-0000-000035020000}"/>
    <cellStyle name="Normal 10 2 2" xfId="564" xr:uid="{00000000-0005-0000-0000-000036020000}"/>
    <cellStyle name="Normal 10 2 2 2" xfId="565" xr:uid="{00000000-0005-0000-0000-000037020000}"/>
    <cellStyle name="Normal 10 3" xfId="566" xr:uid="{00000000-0005-0000-0000-000038020000}"/>
    <cellStyle name="Normal 10 3 2" xfId="567" xr:uid="{00000000-0005-0000-0000-000039020000}"/>
    <cellStyle name="Normal 10 3 2 2" xfId="568" xr:uid="{00000000-0005-0000-0000-00003A020000}"/>
    <cellStyle name="Normal 10 4" xfId="569" xr:uid="{00000000-0005-0000-0000-00003B020000}"/>
    <cellStyle name="Normal 10 4 2" xfId="570" xr:uid="{00000000-0005-0000-0000-00003C020000}"/>
    <cellStyle name="Normal 10 4 2 2" xfId="571" xr:uid="{00000000-0005-0000-0000-00003D020000}"/>
    <cellStyle name="Normal 10 5" xfId="572" xr:uid="{00000000-0005-0000-0000-00003E020000}"/>
    <cellStyle name="Normal 10 5 2" xfId="573" xr:uid="{00000000-0005-0000-0000-00003F020000}"/>
    <cellStyle name="Normal 10 5 2 2" xfId="574" xr:uid="{00000000-0005-0000-0000-000040020000}"/>
    <cellStyle name="Normal 10 6" xfId="575" xr:uid="{00000000-0005-0000-0000-000041020000}"/>
    <cellStyle name="Normal 10 6 2" xfId="576" xr:uid="{00000000-0005-0000-0000-000042020000}"/>
    <cellStyle name="Normal 11" xfId="577" xr:uid="{00000000-0005-0000-0000-000043020000}"/>
    <cellStyle name="Normal 11 2" xfId="578" xr:uid="{00000000-0005-0000-0000-000044020000}"/>
    <cellStyle name="Normal 11 2 2" xfId="579" xr:uid="{00000000-0005-0000-0000-000045020000}"/>
    <cellStyle name="Normal 11 2 2 2" xfId="580" xr:uid="{00000000-0005-0000-0000-000046020000}"/>
    <cellStyle name="Normal 11 3" xfId="581" xr:uid="{00000000-0005-0000-0000-000047020000}"/>
    <cellStyle name="Normal 11 3 2" xfId="582" xr:uid="{00000000-0005-0000-0000-000048020000}"/>
    <cellStyle name="Normal 11 3 2 2" xfId="583" xr:uid="{00000000-0005-0000-0000-000049020000}"/>
    <cellStyle name="Normal 11 4" xfId="584" xr:uid="{00000000-0005-0000-0000-00004A020000}"/>
    <cellStyle name="Normal 11 4 2" xfId="585" xr:uid="{00000000-0005-0000-0000-00004B020000}"/>
    <cellStyle name="Normal 11 4 2 2" xfId="586" xr:uid="{00000000-0005-0000-0000-00004C020000}"/>
    <cellStyle name="Normal 11 5" xfId="587" xr:uid="{00000000-0005-0000-0000-00004D020000}"/>
    <cellStyle name="Normal 11 5 2" xfId="588" xr:uid="{00000000-0005-0000-0000-00004E020000}"/>
    <cellStyle name="Normal 11 5 2 2" xfId="589" xr:uid="{00000000-0005-0000-0000-00004F020000}"/>
    <cellStyle name="Normal 11 6" xfId="590" xr:uid="{00000000-0005-0000-0000-000050020000}"/>
    <cellStyle name="Normal 11 6 2" xfId="591" xr:uid="{00000000-0005-0000-0000-000051020000}"/>
    <cellStyle name="Normal 12" xfId="592" xr:uid="{00000000-0005-0000-0000-000052020000}"/>
    <cellStyle name="Normal 12 2" xfId="593" xr:uid="{00000000-0005-0000-0000-000053020000}"/>
    <cellStyle name="Normal 12 2 2" xfId="594" xr:uid="{00000000-0005-0000-0000-000054020000}"/>
    <cellStyle name="Normal 12 2 2 2" xfId="595" xr:uid="{00000000-0005-0000-0000-000055020000}"/>
    <cellStyle name="Normal 12 3" xfId="596" xr:uid="{00000000-0005-0000-0000-000056020000}"/>
    <cellStyle name="Normal 12 3 2" xfId="597" xr:uid="{00000000-0005-0000-0000-000057020000}"/>
    <cellStyle name="Normal 12 3 2 2" xfId="598" xr:uid="{00000000-0005-0000-0000-000058020000}"/>
    <cellStyle name="Normal 12 4" xfId="599" xr:uid="{00000000-0005-0000-0000-000059020000}"/>
    <cellStyle name="Normal 12 4 2" xfId="600" xr:uid="{00000000-0005-0000-0000-00005A020000}"/>
    <cellStyle name="Normal 12 4 2 2" xfId="601" xr:uid="{00000000-0005-0000-0000-00005B020000}"/>
    <cellStyle name="Normal 12 5" xfId="602" xr:uid="{00000000-0005-0000-0000-00005C020000}"/>
    <cellStyle name="Normal 12 5 2" xfId="603" xr:uid="{00000000-0005-0000-0000-00005D020000}"/>
    <cellStyle name="Normal 12 5 2 2" xfId="604" xr:uid="{00000000-0005-0000-0000-00005E020000}"/>
    <cellStyle name="Normal 12 6" xfId="605" xr:uid="{00000000-0005-0000-0000-00005F020000}"/>
    <cellStyle name="Normal 12 6 2" xfId="606" xr:uid="{00000000-0005-0000-0000-000060020000}"/>
    <cellStyle name="Normal 13" xfId="607" xr:uid="{00000000-0005-0000-0000-000061020000}"/>
    <cellStyle name="Normal 13 2" xfId="608" xr:uid="{00000000-0005-0000-0000-000062020000}"/>
    <cellStyle name="Normal 13 2 2" xfId="609" xr:uid="{00000000-0005-0000-0000-000063020000}"/>
    <cellStyle name="Normal 13 2 2 2" xfId="610" xr:uid="{00000000-0005-0000-0000-000064020000}"/>
    <cellStyle name="Normal 13 3" xfId="611" xr:uid="{00000000-0005-0000-0000-000065020000}"/>
    <cellStyle name="Normal 13 3 2" xfId="612" xr:uid="{00000000-0005-0000-0000-000066020000}"/>
    <cellStyle name="Normal 13 3 2 2" xfId="613" xr:uid="{00000000-0005-0000-0000-000067020000}"/>
    <cellStyle name="Normal 13 4" xfId="614" xr:uid="{00000000-0005-0000-0000-000068020000}"/>
    <cellStyle name="Normal 13 4 2" xfId="615" xr:uid="{00000000-0005-0000-0000-000069020000}"/>
    <cellStyle name="Normal 13 4 2 2" xfId="616" xr:uid="{00000000-0005-0000-0000-00006A020000}"/>
    <cellStyle name="Normal 13 5" xfId="617" xr:uid="{00000000-0005-0000-0000-00006B020000}"/>
    <cellStyle name="Normal 13 5 2" xfId="618" xr:uid="{00000000-0005-0000-0000-00006C020000}"/>
    <cellStyle name="Normal 13 5 2 2" xfId="619" xr:uid="{00000000-0005-0000-0000-00006D020000}"/>
    <cellStyle name="Normal 13 6" xfId="620" xr:uid="{00000000-0005-0000-0000-00006E020000}"/>
    <cellStyle name="Normal 13 6 2" xfId="621" xr:uid="{00000000-0005-0000-0000-00006F020000}"/>
    <cellStyle name="Normal 14 2" xfId="622" xr:uid="{00000000-0005-0000-0000-000070020000}"/>
    <cellStyle name="Normal 14 3" xfId="623" xr:uid="{00000000-0005-0000-0000-000071020000}"/>
    <cellStyle name="Normal 14 4" xfId="624" xr:uid="{00000000-0005-0000-0000-000072020000}"/>
    <cellStyle name="Normal 14 5" xfId="625" xr:uid="{00000000-0005-0000-0000-000073020000}"/>
    <cellStyle name="Normal 14 6" xfId="626" xr:uid="{00000000-0005-0000-0000-000074020000}"/>
    <cellStyle name="Normal 14 7" xfId="627" xr:uid="{00000000-0005-0000-0000-000075020000}"/>
    <cellStyle name="Normal 14 8" xfId="628" xr:uid="{00000000-0005-0000-0000-000076020000}"/>
    <cellStyle name="Normal 15 2" xfId="629" xr:uid="{00000000-0005-0000-0000-000077020000}"/>
    <cellStyle name="Normal 15 3" xfId="630" xr:uid="{00000000-0005-0000-0000-000078020000}"/>
    <cellStyle name="Normal 15 4" xfId="631" xr:uid="{00000000-0005-0000-0000-000079020000}"/>
    <cellStyle name="Normal 15 5" xfId="632" xr:uid="{00000000-0005-0000-0000-00007A020000}"/>
    <cellStyle name="Normal 15 6" xfId="633" xr:uid="{00000000-0005-0000-0000-00007B020000}"/>
    <cellStyle name="Normal 15 7" xfId="634" xr:uid="{00000000-0005-0000-0000-00007C020000}"/>
    <cellStyle name="Normal 15 8" xfId="635" xr:uid="{00000000-0005-0000-0000-00007D020000}"/>
    <cellStyle name="Normal 16" xfId="636" xr:uid="{00000000-0005-0000-0000-00007E020000}"/>
    <cellStyle name="Normal 16 2" xfId="637" xr:uid="{00000000-0005-0000-0000-00007F020000}"/>
    <cellStyle name="Normal 16 2 2" xfId="638" xr:uid="{00000000-0005-0000-0000-000080020000}"/>
    <cellStyle name="Normal 16 2 2 2" xfId="639" xr:uid="{00000000-0005-0000-0000-000081020000}"/>
    <cellStyle name="Normal 16 3" xfId="640" xr:uid="{00000000-0005-0000-0000-000082020000}"/>
    <cellStyle name="Normal 16 3 2" xfId="641" xr:uid="{00000000-0005-0000-0000-000083020000}"/>
    <cellStyle name="Normal 16 3 2 2" xfId="642" xr:uid="{00000000-0005-0000-0000-000084020000}"/>
    <cellStyle name="Normal 16 4" xfId="643" xr:uid="{00000000-0005-0000-0000-000085020000}"/>
    <cellStyle name="Normal 16 4 2" xfId="644" xr:uid="{00000000-0005-0000-0000-000086020000}"/>
    <cellStyle name="Normal 16 4 2 2" xfId="645" xr:uid="{00000000-0005-0000-0000-000087020000}"/>
    <cellStyle name="Normal 16 5" xfId="646" xr:uid="{00000000-0005-0000-0000-000088020000}"/>
    <cellStyle name="Normal 16 5 2" xfId="647" xr:uid="{00000000-0005-0000-0000-000089020000}"/>
    <cellStyle name="Normal 16 5 2 2" xfId="648" xr:uid="{00000000-0005-0000-0000-00008A020000}"/>
    <cellStyle name="Normal 16 6" xfId="649" xr:uid="{00000000-0005-0000-0000-00008B020000}"/>
    <cellStyle name="Normal 16 6 2" xfId="650" xr:uid="{00000000-0005-0000-0000-00008C020000}"/>
    <cellStyle name="Normal 17" xfId="651" xr:uid="{00000000-0005-0000-0000-00008D020000}"/>
    <cellStyle name="Normal 17 2" xfId="652" xr:uid="{00000000-0005-0000-0000-00008E020000}"/>
    <cellStyle name="Normal 17 2 2" xfId="653" xr:uid="{00000000-0005-0000-0000-00008F020000}"/>
    <cellStyle name="Normal 17 2 2 2" xfId="654" xr:uid="{00000000-0005-0000-0000-000090020000}"/>
    <cellStyle name="Normal 17 3" xfId="655" xr:uid="{00000000-0005-0000-0000-000091020000}"/>
    <cellStyle name="Normal 17 3 2" xfId="656" xr:uid="{00000000-0005-0000-0000-000092020000}"/>
    <cellStyle name="Normal 17 3 2 2" xfId="657" xr:uid="{00000000-0005-0000-0000-000093020000}"/>
    <cellStyle name="Normal 17 4" xfId="658" xr:uid="{00000000-0005-0000-0000-000094020000}"/>
    <cellStyle name="Normal 17 4 2" xfId="659" xr:uid="{00000000-0005-0000-0000-000095020000}"/>
    <cellStyle name="Normal 17 4 2 2" xfId="660" xr:uid="{00000000-0005-0000-0000-000096020000}"/>
    <cellStyle name="Normal 17 5" xfId="661" xr:uid="{00000000-0005-0000-0000-000097020000}"/>
    <cellStyle name="Normal 17 5 2" xfId="662" xr:uid="{00000000-0005-0000-0000-000098020000}"/>
    <cellStyle name="Normal 17 5 2 2" xfId="663" xr:uid="{00000000-0005-0000-0000-000099020000}"/>
    <cellStyle name="Normal 17 6" xfId="664" xr:uid="{00000000-0005-0000-0000-00009A020000}"/>
    <cellStyle name="Normal 17 6 2" xfId="665" xr:uid="{00000000-0005-0000-0000-00009B020000}"/>
    <cellStyle name="Normal 18 2" xfId="666" xr:uid="{00000000-0005-0000-0000-00009C020000}"/>
    <cellStyle name="Normal 18 3" xfId="667" xr:uid="{00000000-0005-0000-0000-00009D020000}"/>
    <cellStyle name="Normal 18 4" xfId="668" xr:uid="{00000000-0005-0000-0000-00009E020000}"/>
    <cellStyle name="Normal 18 5" xfId="669" xr:uid="{00000000-0005-0000-0000-00009F020000}"/>
    <cellStyle name="Normal 18 6" xfId="670" xr:uid="{00000000-0005-0000-0000-0000A0020000}"/>
    <cellStyle name="Normal 18 7" xfId="671" xr:uid="{00000000-0005-0000-0000-0000A1020000}"/>
    <cellStyle name="Normal 18 8" xfId="672" xr:uid="{00000000-0005-0000-0000-0000A2020000}"/>
    <cellStyle name="Normal 19 2" xfId="673" xr:uid="{00000000-0005-0000-0000-0000A3020000}"/>
    <cellStyle name="Normal 19 3" xfId="674" xr:uid="{00000000-0005-0000-0000-0000A4020000}"/>
    <cellStyle name="Normal 19 4" xfId="675" xr:uid="{00000000-0005-0000-0000-0000A5020000}"/>
    <cellStyle name="Normal 19 5" xfId="676" xr:uid="{00000000-0005-0000-0000-0000A6020000}"/>
    <cellStyle name="Normal 19 6" xfId="677" xr:uid="{00000000-0005-0000-0000-0000A7020000}"/>
    <cellStyle name="Normal 19 7" xfId="678" xr:uid="{00000000-0005-0000-0000-0000A8020000}"/>
    <cellStyle name="Normal 19 8" xfId="679" xr:uid="{00000000-0005-0000-0000-0000A9020000}"/>
    <cellStyle name="Normal 2" xfId="2496" xr:uid="{00000000-0005-0000-0000-0000AA020000}"/>
    <cellStyle name="Normal 2 10" xfId="680" xr:uid="{00000000-0005-0000-0000-0000AB020000}"/>
    <cellStyle name="Normal 2 10 2" xfId="681" xr:uid="{00000000-0005-0000-0000-0000AC020000}"/>
    <cellStyle name="Normal 2 10 2 2" xfId="682" xr:uid="{00000000-0005-0000-0000-0000AD020000}"/>
    <cellStyle name="Normal 2 11" xfId="683" xr:uid="{00000000-0005-0000-0000-0000AE020000}"/>
    <cellStyle name="Normal 2 11 2" xfId="684" xr:uid="{00000000-0005-0000-0000-0000AF020000}"/>
    <cellStyle name="Normal 2 11 2 2" xfId="685" xr:uid="{00000000-0005-0000-0000-0000B0020000}"/>
    <cellStyle name="Normal 2 12" xfId="686" xr:uid="{00000000-0005-0000-0000-0000B1020000}"/>
    <cellStyle name="Normal 2 12 2" xfId="687" xr:uid="{00000000-0005-0000-0000-0000B2020000}"/>
    <cellStyle name="Normal 2 12 2 2" xfId="688" xr:uid="{00000000-0005-0000-0000-0000B3020000}"/>
    <cellStyle name="Normal 2 13" xfId="689" xr:uid="{00000000-0005-0000-0000-0000B4020000}"/>
    <cellStyle name="Normal 2 13 2" xfId="690" xr:uid="{00000000-0005-0000-0000-0000B5020000}"/>
    <cellStyle name="Normal 2 13 2 2" xfId="691" xr:uid="{00000000-0005-0000-0000-0000B6020000}"/>
    <cellStyle name="Normal 2 14" xfId="692" xr:uid="{00000000-0005-0000-0000-0000B7020000}"/>
    <cellStyle name="Normal 2 14 2" xfId="693" xr:uid="{00000000-0005-0000-0000-0000B8020000}"/>
    <cellStyle name="Normal 2 14 2 2" xfId="694" xr:uid="{00000000-0005-0000-0000-0000B9020000}"/>
    <cellStyle name="Normal 2 15" xfId="695" xr:uid="{00000000-0005-0000-0000-0000BA020000}"/>
    <cellStyle name="Normal 2 15 2" xfId="696" xr:uid="{00000000-0005-0000-0000-0000BB020000}"/>
    <cellStyle name="Normal 2 15 2 2" xfId="697" xr:uid="{00000000-0005-0000-0000-0000BC020000}"/>
    <cellStyle name="Normal 2 16" xfId="698" xr:uid="{00000000-0005-0000-0000-0000BD020000}"/>
    <cellStyle name="Normal 2 16 2" xfId="699" xr:uid="{00000000-0005-0000-0000-0000BE020000}"/>
    <cellStyle name="Normal 2 16 2 2" xfId="700" xr:uid="{00000000-0005-0000-0000-0000BF020000}"/>
    <cellStyle name="Normal 2 17" xfId="701" xr:uid="{00000000-0005-0000-0000-0000C0020000}"/>
    <cellStyle name="Normal 2 17 2" xfId="702" xr:uid="{00000000-0005-0000-0000-0000C1020000}"/>
    <cellStyle name="Normal 2 17 2 2" xfId="703" xr:uid="{00000000-0005-0000-0000-0000C2020000}"/>
    <cellStyle name="Normal 2 18" xfId="704" xr:uid="{00000000-0005-0000-0000-0000C3020000}"/>
    <cellStyle name="Normal 2 18 2" xfId="705" xr:uid="{00000000-0005-0000-0000-0000C4020000}"/>
    <cellStyle name="Normal 2 18 2 2" xfId="706" xr:uid="{00000000-0005-0000-0000-0000C5020000}"/>
    <cellStyle name="Normal 2 19" xfId="707" xr:uid="{00000000-0005-0000-0000-0000C6020000}"/>
    <cellStyle name="Normal 2 19 2" xfId="708" xr:uid="{00000000-0005-0000-0000-0000C7020000}"/>
    <cellStyle name="Normal 2 19 2 2" xfId="709" xr:uid="{00000000-0005-0000-0000-0000C8020000}"/>
    <cellStyle name="Normal 2 2" xfId="710" xr:uid="{00000000-0005-0000-0000-0000C9020000}"/>
    <cellStyle name="Normal 2 2 2" xfId="711" xr:uid="{00000000-0005-0000-0000-0000CA020000}"/>
    <cellStyle name="Normal 2 2 2 2" xfId="712" xr:uid="{00000000-0005-0000-0000-0000CB020000}"/>
    <cellStyle name="Normal 2 2 2 3" xfId="713" xr:uid="{00000000-0005-0000-0000-0000CC020000}"/>
    <cellStyle name="Normal 2 2 3" xfId="714" xr:uid="{00000000-0005-0000-0000-0000CD020000}"/>
    <cellStyle name="Normal 2 20" xfId="715" xr:uid="{00000000-0005-0000-0000-0000CE020000}"/>
    <cellStyle name="Normal 2 20 2" xfId="716" xr:uid="{00000000-0005-0000-0000-0000CF020000}"/>
    <cellStyle name="Normal 2 20 2 2" xfId="717" xr:uid="{00000000-0005-0000-0000-0000D0020000}"/>
    <cellStyle name="Normal 2 21" xfId="718" xr:uid="{00000000-0005-0000-0000-0000D1020000}"/>
    <cellStyle name="Normal 2 21 2" xfId="719" xr:uid="{00000000-0005-0000-0000-0000D2020000}"/>
    <cellStyle name="Normal 2 21 2 2" xfId="720" xr:uid="{00000000-0005-0000-0000-0000D3020000}"/>
    <cellStyle name="Normal 2 22" xfId="721" xr:uid="{00000000-0005-0000-0000-0000D4020000}"/>
    <cellStyle name="Normal 2 22 2" xfId="722" xr:uid="{00000000-0005-0000-0000-0000D5020000}"/>
    <cellStyle name="Normal 2 22 2 2" xfId="723" xr:uid="{00000000-0005-0000-0000-0000D6020000}"/>
    <cellStyle name="Normal 2 23" xfId="724" xr:uid="{00000000-0005-0000-0000-0000D7020000}"/>
    <cellStyle name="Normal 2 23 2" xfId="725" xr:uid="{00000000-0005-0000-0000-0000D8020000}"/>
    <cellStyle name="Normal 2 23 2 2" xfId="726" xr:uid="{00000000-0005-0000-0000-0000D9020000}"/>
    <cellStyle name="Normal 2 24" xfId="727" xr:uid="{00000000-0005-0000-0000-0000DA020000}"/>
    <cellStyle name="Normal 2 24 2" xfId="728" xr:uid="{00000000-0005-0000-0000-0000DB020000}"/>
    <cellStyle name="Normal 2 24 2 2" xfId="729" xr:uid="{00000000-0005-0000-0000-0000DC020000}"/>
    <cellStyle name="Normal 2 25" xfId="730" xr:uid="{00000000-0005-0000-0000-0000DD020000}"/>
    <cellStyle name="Normal 2 25 2" xfId="731" xr:uid="{00000000-0005-0000-0000-0000DE020000}"/>
    <cellStyle name="Normal 2 25 2 2" xfId="732" xr:uid="{00000000-0005-0000-0000-0000DF020000}"/>
    <cellStyle name="Normal 2 26" xfId="733" xr:uid="{00000000-0005-0000-0000-0000E0020000}"/>
    <cellStyle name="Normal 2 26 2" xfId="734" xr:uid="{00000000-0005-0000-0000-0000E1020000}"/>
    <cellStyle name="Normal 2 26 2 2" xfId="735" xr:uid="{00000000-0005-0000-0000-0000E2020000}"/>
    <cellStyle name="Normal 2 27" xfId="736" xr:uid="{00000000-0005-0000-0000-0000E3020000}"/>
    <cellStyle name="Normal 2 27 2" xfId="737" xr:uid="{00000000-0005-0000-0000-0000E4020000}"/>
    <cellStyle name="Normal 2 27 2 2" xfId="738" xr:uid="{00000000-0005-0000-0000-0000E5020000}"/>
    <cellStyle name="Normal 2 28" xfId="739" xr:uid="{00000000-0005-0000-0000-0000E6020000}"/>
    <cellStyle name="Normal 2 28 2" xfId="740" xr:uid="{00000000-0005-0000-0000-0000E7020000}"/>
    <cellStyle name="Normal 2 28 2 2" xfId="741" xr:uid="{00000000-0005-0000-0000-0000E8020000}"/>
    <cellStyle name="Normal 2 29" xfId="742" xr:uid="{00000000-0005-0000-0000-0000E9020000}"/>
    <cellStyle name="Normal 2 29 2" xfId="743" xr:uid="{00000000-0005-0000-0000-0000EA020000}"/>
    <cellStyle name="Normal 2 29 2 2" xfId="744" xr:uid="{00000000-0005-0000-0000-0000EB020000}"/>
    <cellStyle name="Normal 2 3" xfId="745" xr:uid="{00000000-0005-0000-0000-0000EC020000}"/>
    <cellStyle name="Normal 2 3 2" xfId="746" xr:uid="{00000000-0005-0000-0000-0000ED020000}"/>
    <cellStyle name="Normal 2 3 2 2" xfId="747" xr:uid="{00000000-0005-0000-0000-0000EE020000}"/>
    <cellStyle name="Normal 2 30" xfId="748" xr:uid="{00000000-0005-0000-0000-0000EF020000}"/>
    <cellStyle name="Normal 2 30 2" xfId="749" xr:uid="{00000000-0005-0000-0000-0000F0020000}"/>
    <cellStyle name="Normal 2 30 2 2" xfId="750" xr:uid="{00000000-0005-0000-0000-0000F1020000}"/>
    <cellStyle name="Normal 2 31" xfId="751" xr:uid="{00000000-0005-0000-0000-0000F2020000}"/>
    <cellStyle name="Normal 2 31 2" xfId="752" xr:uid="{00000000-0005-0000-0000-0000F3020000}"/>
    <cellStyle name="Normal 2 31 2 2" xfId="753" xr:uid="{00000000-0005-0000-0000-0000F4020000}"/>
    <cellStyle name="Normal 2 32" xfId="754" xr:uid="{00000000-0005-0000-0000-0000F5020000}"/>
    <cellStyle name="Normal 2 32 2" xfId="755" xr:uid="{00000000-0005-0000-0000-0000F6020000}"/>
    <cellStyle name="Normal 2 32 2 2" xfId="756" xr:uid="{00000000-0005-0000-0000-0000F7020000}"/>
    <cellStyle name="Normal 2 33" xfId="757" xr:uid="{00000000-0005-0000-0000-0000F8020000}"/>
    <cellStyle name="Normal 2 33 2" xfId="758" xr:uid="{00000000-0005-0000-0000-0000F9020000}"/>
    <cellStyle name="Normal 2 33 2 2" xfId="759" xr:uid="{00000000-0005-0000-0000-0000FA020000}"/>
    <cellStyle name="Normal 2 34" xfId="760" xr:uid="{00000000-0005-0000-0000-0000FB020000}"/>
    <cellStyle name="Normal 2 34 2" xfId="761" xr:uid="{00000000-0005-0000-0000-0000FC020000}"/>
    <cellStyle name="Normal 2 34 2 2" xfId="762" xr:uid="{00000000-0005-0000-0000-0000FD020000}"/>
    <cellStyle name="Normal 2 35" xfId="763" xr:uid="{00000000-0005-0000-0000-0000FE020000}"/>
    <cellStyle name="Normal 2 35 2" xfId="764" xr:uid="{00000000-0005-0000-0000-0000FF020000}"/>
    <cellStyle name="Normal 2 35 2 2" xfId="765" xr:uid="{00000000-0005-0000-0000-000000030000}"/>
    <cellStyle name="Normal 2 36" xfId="766" xr:uid="{00000000-0005-0000-0000-000001030000}"/>
    <cellStyle name="Normal 2 36 2" xfId="767" xr:uid="{00000000-0005-0000-0000-000002030000}"/>
    <cellStyle name="Normal 2 36 2 2" xfId="768" xr:uid="{00000000-0005-0000-0000-000003030000}"/>
    <cellStyle name="Normal 2 37" xfId="769" xr:uid="{00000000-0005-0000-0000-000004030000}"/>
    <cellStyle name="Normal 2 37 2" xfId="770" xr:uid="{00000000-0005-0000-0000-000005030000}"/>
    <cellStyle name="Normal 2 37 2 2" xfId="771" xr:uid="{00000000-0005-0000-0000-000006030000}"/>
    <cellStyle name="Normal 2 38" xfId="772" xr:uid="{00000000-0005-0000-0000-000007030000}"/>
    <cellStyle name="Normal 2 38 2" xfId="773" xr:uid="{00000000-0005-0000-0000-000008030000}"/>
    <cellStyle name="Normal 2 38 2 2" xfId="774" xr:uid="{00000000-0005-0000-0000-000009030000}"/>
    <cellStyle name="Normal 2 39" xfId="775" xr:uid="{00000000-0005-0000-0000-00000A030000}"/>
    <cellStyle name="Normal 2 39 2" xfId="776" xr:uid="{00000000-0005-0000-0000-00000B030000}"/>
    <cellStyle name="Normal 2 39 2 2" xfId="777" xr:uid="{00000000-0005-0000-0000-00000C030000}"/>
    <cellStyle name="Normal 2 4" xfId="778" xr:uid="{00000000-0005-0000-0000-00000D030000}"/>
    <cellStyle name="Normal 2 4 2" xfId="779" xr:uid="{00000000-0005-0000-0000-00000E030000}"/>
    <cellStyle name="Normal 2 4 2 2" xfId="780" xr:uid="{00000000-0005-0000-0000-00000F030000}"/>
    <cellStyle name="Normal 2 40" xfId="781" xr:uid="{00000000-0005-0000-0000-000010030000}"/>
    <cellStyle name="Normal 2 40 2" xfId="782" xr:uid="{00000000-0005-0000-0000-000011030000}"/>
    <cellStyle name="Normal 2 40 2 2" xfId="783" xr:uid="{00000000-0005-0000-0000-000012030000}"/>
    <cellStyle name="Normal 2 41" xfId="784" xr:uid="{00000000-0005-0000-0000-000013030000}"/>
    <cellStyle name="Normal 2 41 2" xfId="785" xr:uid="{00000000-0005-0000-0000-000014030000}"/>
    <cellStyle name="Normal 2 41 2 2" xfId="786" xr:uid="{00000000-0005-0000-0000-000015030000}"/>
    <cellStyle name="Normal 2 42" xfId="787" xr:uid="{00000000-0005-0000-0000-000016030000}"/>
    <cellStyle name="Normal 2 42 2" xfId="788" xr:uid="{00000000-0005-0000-0000-000017030000}"/>
    <cellStyle name="Normal 2 42 2 2" xfId="789" xr:uid="{00000000-0005-0000-0000-000018030000}"/>
    <cellStyle name="Normal 2 43" xfId="790" xr:uid="{00000000-0005-0000-0000-000019030000}"/>
    <cellStyle name="Normal 2 43 2" xfId="791" xr:uid="{00000000-0005-0000-0000-00001A030000}"/>
    <cellStyle name="Normal 2 43 2 2" xfId="792" xr:uid="{00000000-0005-0000-0000-00001B030000}"/>
    <cellStyle name="Normal 2 44" xfId="793" xr:uid="{00000000-0005-0000-0000-00001C030000}"/>
    <cellStyle name="Normal 2 44 2" xfId="794" xr:uid="{00000000-0005-0000-0000-00001D030000}"/>
    <cellStyle name="Normal 2 44 2 2" xfId="795" xr:uid="{00000000-0005-0000-0000-00001E030000}"/>
    <cellStyle name="Normal 2 45" xfId="796" xr:uid="{00000000-0005-0000-0000-00001F030000}"/>
    <cellStyle name="Normal 2 45 2" xfId="797" xr:uid="{00000000-0005-0000-0000-000020030000}"/>
    <cellStyle name="Normal 2 45 2 2" xfId="798" xr:uid="{00000000-0005-0000-0000-000021030000}"/>
    <cellStyle name="Normal 2 46" xfId="799" xr:uid="{00000000-0005-0000-0000-000022030000}"/>
    <cellStyle name="Normal 2 46 2" xfId="800" xr:uid="{00000000-0005-0000-0000-000023030000}"/>
    <cellStyle name="Normal 2 46 2 2" xfId="801" xr:uid="{00000000-0005-0000-0000-000024030000}"/>
    <cellStyle name="Normal 2 47" xfId="802" xr:uid="{00000000-0005-0000-0000-000025030000}"/>
    <cellStyle name="Normal 2 47 2" xfId="803" xr:uid="{00000000-0005-0000-0000-000026030000}"/>
    <cellStyle name="Normal 2 47 2 2" xfId="804" xr:uid="{00000000-0005-0000-0000-000027030000}"/>
    <cellStyle name="Normal 2 48" xfId="805" xr:uid="{00000000-0005-0000-0000-000028030000}"/>
    <cellStyle name="Normal 2 48 2" xfId="806" xr:uid="{00000000-0005-0000-0000-000029030000}"/>
    <cellStyle name="Normal 2 48 2 2" xfId="807" xr:uid="{00000000-0005-0000-0000-00002A030000}"/>
    <cellStyle name="Normal 2 49" xfId="808" xr:uid="{00000000-0005-0000-0000-00002B030000}"/>
    <cellStyle name="Normal 2 49 2" xfId="809" xr:uid="{00000000-0005-0000-0000-00002C030000}"/>
    <cellStyle name="Normal 2 49 2 2" xfId="810" xr:uid="{00000000-0005-0000-0000-00002D030000}"/>
    <cellStyle name="Normal 2 5" xfId="811" xr:uid="{00000000-0005-0000-0000-00002E030000}"/>
    <cellStyle name="Normal 2 5 2" xfId="812" xr:uid="{00000000-0005-0000-0000-00002F030000}"/>
    <cellStyle name="Normal 2 5 2 2" xfId="813" xr:uid="{00000000-0005-0000-0000-000030030000}"/>
    <cellStyle name="Normal 2 50" xfId="814" xr:uid="{00000000-0005-0000-0000-000031030000}"/>
    <cellStyle name="Normal 2 50 2" xfId="815" xr:uid="{00000000-0005-0000-0000-000032030000}"/>
    <cellStyle name="Normal 2 50 2 2" xfId="816" xr:uid="{00000000-0005-0000-0000-000033030000}"/>
    <cellStyle name="Normal 2 51" xfId="817" xr:uid="{00000000-0005-0000-0000-000034030000}"/>
    <cellStyle name="Normal 2 51 2" xfId="818" xr:uid="{00000000-0005-0000-0000-000035030000}"/>
    <cellStyle name="Normal 2 51 2 2" xfId="819" xr:uid="{00000000-0005-0000-0000-000036030000}"/>
    <cellStyle name="Normal 2 52" xfId="820" xr:uid="{00000000-0005-0000-0000-000037030000}"/>
    <cellStyle name="Normal 2 52 2" xfId="821" xr:uid="{00000000-0005-0000-0000-000038030000}"/>
    <cellStyle name="Normal 2 52 2 2" xfId="822" xr:uid="{00000000-0005-0000-0000-000039030000}"/>
    <cellStyle name="Normal 2 53" xfId="823" xr:uid="{00000000-0005-0000-0000-00003A030000}"/>
    <cellStyle name="Normal 2 53 2" xfId="824" xr:uid="{00000000-0005-0000-0000-00003B030000}"/>
    <cellStyle name="Normal 2 53 2 2" xfId="825" xr:uid="{00000000-0005-0000-0000-00003C030000}"/>
    <cellStyle name="Normal 2 54" xfId="826" xr:uid="{00000000-0005-0000-0000-00003D030000}"/>
    <cellStyle name="Normal 2 54 2" xfId="827" xr:uid="{00000000-0005-0000-0000-00003E030000}"/>
    <cellStyle name="Normal 2 54 2 2" xfId="828" xr:uid="{00000000-0005-0000-0000-00003F030000}"/>
    <cellStyle name="Normal 2 55" xfId="829" xr:uid="{00000000-0005-0000-0000-000040030000}"/>
    <cellStyle name="Normal 2 55 2" xfId="830" xr:uid="{00000000-0005-0000-0000-000041030000}"/>
    <cellStyle name="Normal 2 55 2 2" xfId="831" xr:uid="{00000000-0005-0000-0000-000042030000}"/>
    <cellStyle name="Normal 2 56" xfId="832" xr:uid="{00000000-0005-0000-0000-000043030000}"/>
    <cellStyle name="Normal 2 56 2" xfId="833" xr:uid="{00000000-0005-0000-0000-000044030000}"/>
    <cellStyle name="Normal 2 56 2 2" xfId="834" xr:uid="{00000000-0005-0000-0000-000045030000}"/>
    <cellStyle name="Normal 2 57" xfId="835" xr:uid="{00000000-0005-0000-0000-000046030000}"/>
    <cellStyle name="Normal 2 57 2" xfId="836" xr:uid="{00000000-0005-0000-0000-000047030000}"/>
    <cellStyle name="Normal 2 57 2 2" xfId="837" xr:uid="{00000000-0005-0000-0000-000048030000}"/>
    <cellStyle name="Normal 2 58" xfId="838" xr:uid="{00000000-0005-0000-0000-000049030000}"/>
    <cellStyle name="Normal 2 58 2" xfId="839" xr:uid="{00000000-0005-0000-0000-00004A030000}"/>
    <cellStyle name="Normal 2 58 2 2" xfId="840" xr:uid="{00000000-0005-0000-0000-00004B030000}"/>
    <cellStyle name="Normal 2 59" xfId="841" xr:uid="{00000000-0005-0000-0000-00004C030000}"/>
    <cellStyle name="Normal 2 59 2" xfId="842" xr:uid="{00000000-0005-0000-0000-00004D030000}"/>
    <cellStyle name="Normal 2 59 2 2" xfId="843" xr:uid="{00000000-0005-0000-0000-00004E030000}"/>
    <cellStyle name="Normal 2 6" xfId="844" xr:uid="{00000000-0005-0000-0000-00004F030000}"/>
    <cellStyle name="Normal 2 6 2" xfId="845" xr:uid="{00000000-0005-0000-0000-000050030000}"/>
    <cellStyle name="Normal 2 6 2 2" xfId="846" xr:uid="{00000000-0005-0000-0000-000051030000}"/>
    <cellStyle name="Normal 2 60" xfId="847" xr:uid="{00000000-0005-0000-0000-000052030000}"/>
    <cellStyle name="Normal 2 60 2" xfId="848" xr:uid="{00000000-0005-0000-0000-000053030000}"/>
    <cellStyle name="Normal 2 60 2 2" xfId="849" xr:uid="{00000000-0005-0000-0000-000054030000}"/>
    <cellStyle name="Normal 2 61" xfId="850" xr:uid="{00000000-0005-0000-0000-000055030000}"/>
    <cellStyle name="Normal 2 61 2" xfId="851" xr:uid="{00000000-0005-0000-0000-000056030000}"/>
    <cellStyle name="Normal 2 61 2 2" xfId="852" xr:uid="{00000000-0005-0000-0000-000057030000}"/>
    <cellStyle name="Normal 2 62" xfId="853" xr:uid="{00000000-0005-0000-0000-000058030000}"/>
    <cellStyle name="Normal 2 62 2" xfId="854" xr:uid="{00000000-0005-0000-0000-000059030000}"/>
    <cellStyle name="Normal 2 62 2 2" xfId="855" xr:uid="{00000000-0005-0000-0000-00005A030000}"/>
    <cellStyle name="Normal 2 63" xfId="856" xr:uid="{00000000-0005-0000-0000-00005B030000}"/>
    <cellStyle name="Normal 2 63 2" xfId="857" xr:uid="{00000000-0005-0000-0000-00005C030000}"/>
    <cellStyle name="Normal 2 63 2 2" xfId="858" xr:uid="{00000000-0005-0000-0000-00005D030000}"/>
    <cellStyle name="Normal 2 64" xfId="859" xr:uid="{00000000-0005-0000-0000-00005E030000}"/>
    <cellStyle name="Normal 2 64 2" xfId="860" xr:uid="{00000000-0005-0000-0000-00005F030000}"/>
    <cellStyle name="Normal 2 64 2 2" xfId="861" xr:uid="{00000000-0005-0000-0000-000060030000}"/>
    <cellStyle name="Normal 2 65" xfId="862" xr:uid="{00000000-0005-0000-0000-000061030000}"/>
    <cellStyle name="Normal 2 65 2" xfId="863" xr:uid="{00000000-0005-0000-0000-000062030000}"/>
    <cellStyle name="Normal 2 65 2 2" xfId="864" xr:uid="{00000000-0005-0000-0000-000063030000}"/>
    <cellStyle name="Normal 2 66" xfId="865" xr:uid="{00000000-0005-0000-0000-000064030000}"/>
    <cellStyle name="Normal 2 66 2" xfId="866" xr:uid="{00000000-0005-0000-0000-000065030000}"/>
    <cellStyle name="Normal 2 66 2 2" xfId="867" xr:uid="{00000000-0005-0000-0000-000066030000}"/>
    <cellStyle name="Normal 2 66 3" xfId="868" xr:uid="{00000000-0005-0000-0000-000067030000}"/>
    <cellStyle name="Normal 2 67" xfId="869" xr:uid="{00000000-0005-0000-0000-000068030000}"/>
    <cellStyle name="Normal 2 67 2" xfId="870" xr:uid="{00000000-0005-0000-0000-000069030000}"/>
    <cellStyle name="Normal 2 67 2 2" xfId="871" xr:uid="{00000000-0005-0000-0000-00006A030000}"/>
    <cellStyle name="Normal 2 68" xfId="872" xr:uid="{00000000-0005-0000-0000-00006B030000}"/>
    <cellStyle name="Normal 2 68 2" xfId="873" xr:uid="{00000000-0005-0000-0000-00006C030000}"/>
    <cellStyle name="Normal 2 69" xfId="874" xr:uid="{00000000-0005-0000-0000-00006D030000}"/>
    <cellStyle name="Normal 2 7" xfId="875" xr:uid="{00000000-0005-0000-0000-00006E030000}"/>
    <cellStyle name="Normal 2 7 2" xfId="876" xr:uid="{00000000-0005-0000-0000-00006F030000}"/>
    <cellStyle name="Normal 2 7 2 2" xfId="877" xr:uid="{00000000-0005-0000-0000-000070030000}"/>
    <cellStyle name="Normal 2 8" xfId="878" xr:uid="{00000000-0005-0000-0000-000071030000}"/>
    <cellStyle name="Normal 2 8 2" xfId="879" xr:uid="{00000000-0005-0000-0000-000072030000}"/>
    <cellStyle name="Normal 2 8 2 2" xfId="880" xr:uid="{00000000-0005-0000-0000-000073030000}"/>
    <cellStyle name="Normal 2 9" xfId="881" xr:uid="{00000000-0005-0000-0000-000074030000}"/>
    <cellStyle name="Normal 2 9 2" xfId="882" xr:uid="{00000000-0005-0000-0000-000075030000}"/>
    <cellStyle name="Normal 2 9 2 2" xfId="883" xr:uid="{00000000-0005-0000-0000-000076030000}"/>
    <cellStyle name="Normal 20 10" xfId="884" xr:uid="{00000000-0005-0000-0000-000077030000}"/>
    <cellStyle name="Normal 20 10 2" xfId="885" xr:uid="{00000000-0005-0000-0000-000078030000}"/>
    <cellStyle name="Normal 20 10 2 2" xfId="886" xr:uid="{00000000-0005-0000-0000-000079030000}"/>
    <cellStyle name="Normal 20 11" xfId="887" xr:uid="{00000000-0005-0000-0000-00007A030000}"/>
    <cellStyle name="Normal 20 11 2" xfId="888" xr:uid="{00000000-0005-0000-0000-00007B030000}"/>
    <cellStyle name="Normal 20 11 2 2" xfId="889" xr:uid="{00000000-0005-0000-0000-00007C030000}"/>
    <cellStyle name="Normal 20 12" xfId="890" xr:uid="{00000000-0005-0000-0000-00007D030000}"/>
    <cellStyle name="Normal 20 12 2" xfId="891" xr:uid="{00000000-0005-0000-0000-00007E030000}"/>
    <cellStyle name="Normal 20 12 2 2" xfId="892" xr:uid="{00000000-0005-0000-0000-00007F030000}"/>
    <cellStyle name="Normal 20 13" xfId="893" xr:uid="{00000000-0005-0000-0000-000080030000}"/>
    <cellStyle name="Normal 20 13 2" xfId="894" xr:uid="{00000000-0005-0000-0000-000081030000}"/>
    <cellStyle name="Normal 20 13 2 2" xfId="895" xr:uid="{00000000-0005-0000-0000-000082030000}"/>
    <cellStyle name="Normal 20 14" xfId="896" xr:uid="{00000000-0005-0000-0000-000083030000}"/>
    <cellStyle name="Normal 20 14 2" xfId="897" xr:uid="{00000000-0005-0000-0000-000084030000}"/>
    <cellStyle name="Normal 20 14 2 2" xfId="898" xr:uid="{00000000-0005-0000-0000-000085030000}"/>
    <cellStyle name="Normal 20 2" xfId="899" xr:uid="{00000000-0005-0000-0000-000086030000}"/>
    <cellStyle name="Normal 20 2 2" xfId="900" xr:uid="{00000000-0005-0000-0000-000087030000}"/>
    <cellStyle name="Normal 20 2 2 2" xfId="901" xr:uid="{00000000-0005-0000-0000-000088030000}"/>
    <cellStyle name="Normal 20 3" xfId="902" xr:uid="{00000000-0005-0000-0000-000089030000}"/>
    <cellStyle name="Normal 20 3 2" xfId="903" xr:uid="{00000000-0005-0000-0000-00008A030000}"/>
    <cellStyle name="Normal 20 3 2 2" xfId="904" xr:uid="{00000000-0005-0000-0000-00008B030000}"/>
    <cellStyle name="Normal 20 4" xfId="905" xr:uid="{00000000-0005-0000-0000-00008C030000}"/>
    <cellStyle name="Normal 20 4 2" xfId="906" xr:uid="{00000000-0005-0000-0000-00008D030000}"/>
    <cellStyle name="Normal 20 4 2 2" xfId="907" xr:uid="{00000000-0005-0000-0000-00008E030000}"/>
    <cellStyle name="Normal 20 5" xfId="908" xr:uid="{00000000-0005-0000-0000-00008F030000}"/>
    <cellStyle name="Normal 20 5 2" xfId="909" xr:uid="{00000000-0005-0000-0000-000090030000}"/>
    <cellStyle name="Normal 20 5 2 2" xfId="910" xr:uid="{00000000-0005-0000-0000-000091030000}"/>
    <cellStyle name="Normal 20 6" xfId="911" xr:uid="{00000000-0005-0000-0000-000092030000}"/>
    <cellStyle name="Normal 20 6 2" xfId="912" xr:uid="{00000000-0005-0000-0000-000093030000}"/>
    <cellStyle name="Normal 20 6 2 2" xfId="913" xr:uid="{00000000-0005-0000-0000-000094030000}"/>
    <cellStyle name="Normal 20 7" xfId="914" xr:uid="{00000000-0005-0000-0000-000095030000}"/>
    <cellStyle name="Normal 20 7 2" xfId="915" xr:uid="{00000000-0005-0000-0000-000096030000}"/>
    <cellStyle name="Normal 20 7 2 2" xfId="916" xr:uid="{00000000-0005-0000-0000-000097030000}"/>
    <cellStyle name="Normal 20 8" xfId="917" xr:uid="{00000000-0005-0000-0000-000098030000}"/>
    <cellStyle name="Normal 20 8 2" xfId="918" xr:uid="{00000000-0005-0000-0000-000099030000}"/>
    <cellStyle name="Normal 20 8 2 2" xfId="919" xr:uid="{00000000-0005-0000-0000-00009A030000}"/>
    <cellStyle name="Normal 20 9" xfId="920" xr:uid="{00000000-0005-0000-0000-00009B030000}"/>
    <cellStyle name="Normal 20 9 2" xfId="921" xr:uid="{00000000-0005-0000-0000-00009C030000}"/>
    <cellStyle name="Normal 20 9 2 2" xfId="922" xr:uid="{00000000-0005-0000-0000-00009D030000}"/>
    <cellStyle name="Normal 21 10" xfId="923" xr:uid="{00000000-0005-0000-0000-00009E030000}"/>
    <cellStyle name="Normal 21 10 2" xfId="924" xr:uid="{00000000-0005-0000-0000-00009F030000}"/>
    <cellStyle name="Normal 21 10 2 2" xfId="925" xr:uid="{00000000-0005-0000-0000-0000A0030000}"/>
    <cellStyle name="Normal 21 11" xfId="926" xr:uid="{00000000-0005-0000-0000-0000A1030000}"/>
    <cellStyle name="Normal 21 11 2" xfId="927" xr:uid="{00000000-0005-0000-0000-0000A2030000}"/>
    <cellStyle name="Normal 21 11 2 2" xfId="928" xr:uid="{00000000-0005-0000-0000-0000A3030000}"/>
    <cellStyle name="Normal 21 12" xfId="929" xr:uid="{00000000-0005-0000-0000-0000A4030000}"/>
    <cellStyle name="Normal 21 12 2" xfId="930" xr:uid="{00000000-0005-0000-0000-0000A5030000}"/>
    <cellStyle name="Normal 21 12 2 2" xfId="931" xr:uid="{00000000-0005-0000-0000-0000A6030000}"/>
    <cellStyle name="Normal 21 13" xfId="932" xr:uid="{00000000-0005-0000-0000-0000A7030000}"/>
    <cellStyle name="Normal 21 13 2" xfId="933" xr:uid="{00000000-0005-0000-0000-0000A8030000}"/>
    <cellStyle name="Normal 21 13 2 2" xfId="934" xr:uid="{00000000-0005-0000-0000-0000A9030000}"/>
    <cellStyle name="Normal 21 14" xfId="935" xr:uid="{00000000-0005-0000-0000-0000AA030000}"/>
    <cellStyle name="Normal 21 14 2" xfId="936" xr:uid="{00000000-0005-0000-0000-0000AB030000}"/>
    <cellStyle name="Normal 21 14 2 2" xfId="937" xr:uid="{00000000-0005-0000-0000-0000AC030000}"/>
    <cellStyle name="Normal 21 2" xfId="938" xr:uid="{00000000-0005-0000-0000-0000AD030000}"/>
    <cellStyle name="Normal 21 2 2" xfId="939" xr:uid="{00000000-0005-0000-0000-0000AE030000}"/>
    <cellStyle name="Normal 21 2 2 2" xfId="940" xr:uid="{00000000-0005-0000-0000-0000AF030000}"/>
    <cellStyle name="Normal 21 3" xfId="941" xr:uid="{00000000-0005-0000-0000-0000B0030000}"/>
    <cellStyle name="Normal 21 3 2" xfId="942" xr:uid="{00000000-0005-0000-0000-0000B1030000}"/>
    <cellStyle name="Normal 21 3 2 2" xfId="943" xr:uid="{00000000-0005-0000-0000-0000B2030000}"/>
    <cellStyle name="Normal 21 4" xfId="944" xr:uid="{00000000-0005-0000-0000-0000B3030000}"/>
    <cellStyle name="Normal 21 4 2" xfId="945" xr:uid="{00000000-0005-0000-0000-0000B4030000}"/>
    <cellStyle name="Normal 21 4 2 2" xfId="946" xr:uid="{00000000-0005-0000-0000-0000B5030000}"/>
    <cellStyle name="Normal 21 5" xfId="947" xr:uid="{00000000-0005-0000-0000-0000B6030000}"/>
    <cellStyle name="Normal 21 5 2" xfId="948" xr:uid="{00000000-0005-0000-0000-0000B7030000}"/>
    <cellStyle name="Normal 21 5 2 2" xfId="949" xr:uid="{00000000-0005-0000-0000-0000B8030000}"/>
    <cellStyle name="Normal 21 6" xfId="950" xr:uid="{00000000-0005-0000-0000-0000B9030000}"/>
    <cellStyle name="Normal 21 6 2" xfId="951" xr:uid="{00000000-0005-0000-0000-0000BA030000}"/>
    <cellStyle name="Normal 21 6 2 2" xfId="952" xr:uid="{00000000-0005-0000-0000-0000BB030000}"/>
    <cellStyle name="Normal 21 7" xfId="953" xr:uid="{00000000-0005-0000-0000-0000BC030000}"/>
    <cellStyle name="Normal 21 7 2" xfId="954" xr:uid="{00000000-0005-0000-0000-0000BD030000}"/>
    <cellStyle name="Normal 21 7 2 2" xfId="955" xr:uid="{00000000-0005-0000-0000-0000BE030000}"/>
    <cellStyle name="Normal 21 8" xfId="956" xr:uid="{00000000-0005-0000-0000-0000BF030000}"/>
    <cellStyle name="Normal 21 8 2" xfId="957" xr:uid="{00000000-0005-0000-0000-0000C0030000}"/>
    <cellStyle name="Normal 21 8 2 2" xfId="958" xr:uid="{00000000-0005-0000-0000-0000C1030000}"/>
    <cellStyle name="Normal 21 9" xfId="959" xr:uid="{00000000-0005-0000-0000-0000C2030000}"/>
    <cellStyle name="Normal 21 9 2" xfId="960" xr:uid="{00000000-0005-0000-0000-0000C3030000}"/>
    <cellStyle name="Normal 21 9 2 2" xfId="961" xr:uid="{00000000-0005-0000-0000-0000C4030000}"/>
    <cellStyle name="Normal 22 2" xfId="962" xr:uid="{00000000-0005-0000-0000-0000C5030000}"/>
    <cellStyle name="Normal 22 3" xfId="963" xr:uid="{00000000-0005-0000-0000-0000C6030000}"/>
    <cellStyle name="Normal 22 4" xfId="964" xr:uid="{00000000-0005-0000-0000-0000C7030000}"/>
    <cellStyle name="Normal 22 5" xfId="965" xr:uid="{00000000-0005-0000-0000-0000C8030000}"/>
    <cellStyle name="Normal 22 6" xfId="966" xr:uid="{00000000-0005-0000-0000-0000C9030000}"/>
    <cellStyle name="Normal 22 7" xfId="967" xr:uid="{00000000-0005-0000-0000-0000CA030000}"/>
    <cellStyle name="Normal 22 8" xfId="968" xr:uid="{00000000-0005-0000-0000-0000CB030000}"/>
    <cellStyle name="Normal 23 2" xfId="969" xr:uid="{00000000-0005-0000-0000-0000CC030000}"/>
    <cellStyle name="Normal 23 3" xfId="970" xr:uid="{00000000-0005-0000-0000-0000CD030000}"/>
    <cellStyle name="Normal 23 4" xfId="971" xr:uid="{00000000-0005-0000-0000-0000CE030000}"/>
    <cellStyle name="Normal 23 5" xfId="972" xr:uid="{00000000-0005-0000-0000-0000CF030000}"/>
    <cellStyle name="Normal 23 6" xfId="973" xr:uid="{00000000-0005-0000-0000-0000D0030000}"/>
    <cellStyle name="Normal 23 7" xfId="974" xr:uid="{00000000-0005-0000-0000-0000D1030000}"/>
    <cellStyle name="Normal 23 8" xfId="975" xr:uid="{00000000-0005-0000-0000-0000D2030000}"/>
    <cellStyle name="Normal 24 2" xfId="976" xr:uid="{00000000-0005-0000-0000-0000D3030000}"/>
    <cellStyle name="Normal 24 3" xfId="977" xr:uid="{00000000-0005-0000-0000-0000D4030000}"/>
    <cellStyle name="Normal 24 4" xfId="978" xr:uid="{00000000-0005-0000-0000-0000D5030000}"/>
    <cellStyle name="Normal 24 5" xfId="979" xr:uid="{00000000-0005-0000-0000-0000D6030000}"/>
    <cellStyle name="Normal 24 6" xfId="980" xr:uid="{00000000-0005-0000-0000-0000D7030000}"/>
    <cellStyle name="Normal 24 7" xfId="981" xr:uid="{00000000-0005-0000-0000-0000D8030000}"/>
    <cellStyle name="Normal 24 8" xfId="982" xr:uid="{00000000-0005-0000-0000-0000D9030000}"/>
    <cellStyle name="Normal 26" xfId="983" xr:uid="{00000000-0005-0000-0000-0000DA030000}"/>
    <cellStyle name="Normal 26 2" xfId="984" xr:uid="{00000000-0005-0000-0000-0000DB030000}"/>
    <cellStyle name="Normal 26 2 2" xfId="985" xr:uid="{00000000-0005-0000-0000-0000DC030000}"/>
    <cellStyle name="Normal 27" xfId="986" xr:uid="{00000000-0005-0000-0000-0000DD030000}"/>
    <cellStyle name="Normal 27 2" xfId="987" xr:uid="{00000000-0005-0000-0000-0000DE030000}"/>
    <cellStyle name="Normal 27 2 2" xfId="988" xr:uid="{00000000-0005-0000-0000-0000DF030000}"/>
    <cellStyle name="Normal 28" xfId="989" xr:uid="{00000000-0005-0000-0000-0000E0030000}"/>
    <cellStyle name="Normal 28 2" xfId="990" xr:uid="{00000000-0005-0000-0000-0000E1030000}"/>
    <cellStyle name="Normal 28 2 2" xfId="991" xr:uid="{00000000-0005-0000-0000-0000E2030000}"/>
    <cellStyle name="Normal 29" xfId="992" xr:uid="{00000000-0005-0000-0000-0000E3030000}"/>
    <cellStyle name="Normal 29 2" xfId="993" xr:uid="{00000000-0005-0000-0000-0000E4030000}"/>
    <cellStyle name="Normal 29 2 2" xfId="994" xr:uid="{00000000-0005-0000-0000-0000E5030000}"/>
    <cellStyle name="Normal 3" xfId="2497" xr:uid="{00000000-0005-0000-0000-0000E6030000}"/>
    <cellStyle name="Normal 3 10" xfId="995" xr:uid="{00000000-0005-0000-0000-0000E7030000}"/>
    <cellStyle name="Normal 3 10 2" xfId="996" xr:uid="{00000000-0005-0000-0000-0000E8030000}"/>
    <cellStyle name="Normal 3 10 2 2" xfId="997" xr:uid="{00000000-0005-0000-0000-0000E9030000}"/>
    <cellStyle name="Normal 3 11" xfId="998" xr:uid="{00000000-0005-0000-0000-0000EA030000}"/>
    <cellStyle name="Normal 3 11 2" xfId="999" xr:uid="{00000000-0005-0000-0000-0000EB030000}"/>
    <cellStyle name="Normal 3 11 2 2" xfId="1000" xr:uid="{00000000-0005-0000-0000-0000EC030000}"/>
    <cellStyle name="Normal 3 12" xfId="1001" xr:uid="{00000000-0005-0000-0000-0000ED030000}"/>
    <cellStyle name="Normal 3 12 2" xfId="1002" xr:uid="{00000000-0005-0000-0000-0000EE030000}"/>
    <cellStyle name="Normal 3 12 2 2" xfId="1003" xr:uid="{00000000-0005-0000-0000-0000EF030000}"/>
    <cellStyle name="Normal 3 13" xfId="1004" xr:uid="{00000000-0005-0000-0000-0000F0030000}"/>
    <cellStyle name="Normal 3 13 2" xfId="1005" xr:uid="{00000000-0005-0000-0000-0000F1030000}"/>
    <cellStyle name="Normal 3 13 2 2" xfId="1006" xr:uid="{00000000-0005-0000-0000-0000F2030000}"/>
    <cellStyle name="Normal 3 14" xfId="1007" xr:uid="{00000000-0005-0000-0000-0000F3030000}"/>
    <cellStyle name="Normal 3 14 2" xfId="1008" xr:uid="{00000000-0005-0000-0000-0000F4030000}"/>
    <cellStyle name="Normal 3 14 2 2" xfId="1009" xr:uid="{00000000-0005-0000-0000-0000F5030000}"/>
    <cellStyle name="Normal 3 15" xfId="1010" xr:uid="{00000000-0005-0000-0000-0000F6030000}"/>
    <cellStyle name="Normal 3 15 2" xfId="1011" xr:uid="{00000000-0005-0000-0000-0000F7030000}"/>
    <cellStyle name="Normal 3 15 2 2" xfId="1012" xr:uid="{00000000-0005-0000-0000-0000F8030000}"/>
    <cellStyle name="Normal 3 16" xfId="1013" xr:uid="{00000000-0005-0000-0000-0000F9030000}"/>
    <cellStyle name="Normal 3 16 2" xfId="1014" xr:uid="{00000000-0005-0000-0000-0000FA030000}"/>
    <cellStyle name="Normal 3 16 2 2" xfId="1015" xr:uid="{00000000-0005-0000-0000-0000FB030000}"/>
    <cellStyle name="Normal 3 17" xfId="1016" xr:uid="{00000000-0005-0000-0000-0000FC030000}"/>
    <cellStyle name="Normal 3 17 2" xfId="1017" xr:uid="{00000000-0005-0000-0000-0000FD030000}"/>
    <cellStyle name="Normal 3 17 2 2" xfId="1018" xr:uid="{00000000-0005-0000-0000-0000FE030000}"/>
    <cellStyle name="Normal 3 18" xfId="1019" xr:uid="{00000000-0005-0000-0000-0000FF030000}"/>
    <cellStyle name="Normal 3 18 2" xfId="1020" xr:uid="{00000000-0005-0000-0000-000000040000}"/>
    <cellStyle name="Normal 3 18 2 2" xfId="1021" xr:uid="{00000000-0005-0000-0000-000001040000}"/>
    <cellStyle name="Normal 3 19" xfId="1022" xr:uid="{00000000-0005-0000-0000-000002040000}"/>
    <cellStyle name="Normal 3 19 2" xfId="1023" xr:uid="{00000000-0005-0000-0000-000003040000}"/>
    <cellStyle name="Normal 3 19 2 2" xfId="1024" xr:uid="{00000000-0005-0000-0000-000004040000}"/>
    <cellStyle name="Normal 3 2" xfId="1025" xr:uid="{00000000-0005-0000-0000-000005040000}"/>
    <cellStyle name="Normal 3 2 2" xfId="1026" xr:uid="{00000000-0005-0000-0000-000006040000}"/>
    <cellStyle name="Normal 3 2 2 2" xfId="1027" xr:uid="{00000000-0005-0000-0000-000007040000}"/>
    <cellStyle name="Normal 3 20" xfId="1028" xr:uid="{00000000-0005-0000-0000-000008040000}"/>
    <cellStyle name="Normal 3 20 2" xfId="1029" xr:uid="{00000000-0005-0000-0000-000009040000}"/>
    <cellStyle name="Normal 3 20 2 2" xfId="1030" xr:uid="{00000000-0005-0000-0000-00000A040000}"/>
    <cellStyle name="Normal 3 21" xfId="1031" xr:uid="{00000000-0005-0000-0000-00000B040000}"/>
    <cellStyle name="Normal 3 21 2" xfId="1032" xr:uid="{00000000-0005-0000-0000-00000C040000}"/>
    <cellStyle name="Normal 3 21 2 2" xfId="1033" xr:uid="{00000000-0005-0000-0000-00000D040000}"/>
    <cellStyle name="Normal 3 22" xfId="1034" xr:uid="{00000000-0005-0000-0000-00000E040000}"/>
    <cellStyle name="Normal 3 22 2" xfId="1035" xr:uid="{00000000-0005-0000-0000-00000F040000}"/>
    <cellStyle name="Normal 3 22 2 2" xfId="1036" xr:uid="{00000000-0005-0000-0000-000010040000}"/>
    <cellStyle name="Normal 3 23" xfId="1037" xr:uid="{00000000-0005-0000-0000-000011040000}"/>
    <cellStyle name="Normal 3 23 2" xfId="1038" xr:uid="{00000000-0005-0000-0000-000012040000}"/>
    <cellStyle name="Normal 3 23 2 2" xfId="1039" xr:uid="{00000000-0005-0000-0000-000013040000}"/>
    <cellStyle name="Normal 3 24" xfId="1040" xr:uid="{00000000-0005-0000-0000-000014040000}"/>
    <cellStyle name="Normal 3 24 2" xfId="1041" xr:uid="{00000000-0005-0000-0000-000015040000}"/>
    <cellStyle name="Normal 3 24 2 2" xfId="1042" xr:uid="{00000000-0005-0000-0000-000016040000}"/>
    <cellStyle name="Normal 3 25" xfId="1043" xr:uid="{00000000-0005-0000-0000-000017040000}"/>
    <cellStyle name="Normal 3 25 2" xfId="1044" xr:uid="{00000000-0005-0000-0000-000018040000}"/>
    <cellStyle name="Normal 3 25 2 2" xfId="1045" xr:uid="{00000000-0005-0000-0000-000019040000}"/>
    <cellStyle name="Normal 3 26" xfId="1046" xr:uid="{00000000-0005-0000-0000-00001A040000}"/>
    <cellStyle name="Normal 3 26 2" xfId="1047" xr:uid="{00000000-0005-0000-0000-00001B040000}"/>
    <cellStyle name="Normal 3 26 2 2" xfId="1048" xr:uid="{00000000-0005-0000-0000-00001C040000}"/>
    <cellStyle name="Normal 3 27" xfId="1049" xr:uid="{00000000-0005-0000-0000-00001D040000}"/>
    <cellStyle name="Normal 3 27 2" xfId="1050" xr:uid="{00000000-0005-0000-0000-00001E040000}"/>
    <cellStyle name="Normal 3 27 2 2" xfId="1051" xr:uid="{00000000-0005-0000-0000-00001F040000}"/>
    <cellStyle name="Normal 3 28" xfId="1052" xr:uid="{00000000-0005-0000-0000-000020040000}"/>
    <cellStyle name="Normal 3 28 2" xfId="1053" xr:uid="{00000000-0005-0000-0000-000021040000}"/>
    <cellStyle name="Normal 3 28 2 2" xfId="1054" xr:uid="{00000000-0005-0000-0000-000022040000}"/>
    <cellStyle name="Normal 3 29" xfId="1055" xr:uid="{00000000-0005-0000-0000-000023040000}"/>
    <cellStyle name="Normal 3 29 2" xfId="1056" xr:uid="{00000000-0005-0000-0000-000024040000}"/>
    <cellStyle name="Normal 3 29 2 2" xfId="1057" xr:uid="{00000000-0005-0000-0000-000025040000}"/>
    <cellStyle name="Normal 3 3" xfId="1058" xr:uid="{00000000-0005-0000-0000-000026040000}"/>
    <cellStyle name="Normal 3 3 2" xfId="1059" xr:uid="{00000000-0005-0000-0000-000027040000}"/>
    <cellStyle name="Normal 3 3 2 2" xfId="1060" xr:uid="{00000000-0005-0000-0000-000028040000}"/>
    <cellStyle name="Normal 3 30" xfId="1061" xr:uid="{00000000-0005-0000-0000-000029040000}"/>
    <cellStyle name="Normal 3 30 2" xfId="1062" xr:uid="{00000000-0005-0000-0000-00002A040000}"/>
    <cellStyle name="Normal 3 30 2 2" xfId="1063" xr:uid="{00000000-0005-0000-0000-00002B040000}"/>
    <cellStyle name="Normal 3 31" xfId="1064" xr:uid="{00000000-0005-0000-0000-00002C040000}"/>
    <cellStyle name="Normal 3 31 2" xfId="1065" xr:uid="{00000000-0005-0000-0000-00002D040000}"/>
    <cellStyle name="Normal 3 31 2 2" xfId="1066" xr:uid="{00000000-0005-0000-0000-00002E040000}"/>
    <cellStyle name="Normal 3 32" xfId="1067" xr:uid="{00000000-0005-0000-0000-00002F040000}"/>
    <cellStyle name="Normal 3 32 2" xfId="1068" xr:uid="{00000000-0005-0000-0000-000030040000}"/>
    <cellStyle name="Normal 3 32 2 2" xfId="1069" xr:uid="{00000000-0005-0000-0000-000031040000}"/>
    <cellStyle name="Normal 3 33" xfId="1070" xr:uid="{00000000-0005-0000-0000-000032040000}"/>
    <cellStyle name="Normal 3 33 2" xfId="1071" xr:uid="{00000000-0005-0000-0000-000033040000}"/>
    <cellStyle name="Normal 3 33 2 2" xfId="1072" xr:uid="{00000000-0005-0000-0000-000034040000}"/>
    <cellStyle name="Normal 3 34" xfId="1073" xr:uid="{00000000-0005-0000-0000-000035040000}"/>
    <cellStyle name="Normal 3 34 2" xfId="1074" xr:uid="{00000000-0005-0000-0000-000036040000}"/>
    <cellStyle name="Normal 3 34 2 2" xfId="1075" xr:uid="{00000000-0005-0000-0000-000037040000}"/>
    <cellStyle name="Normal 3 35" xfId="1076" xr:uid="{00000000-0005-0000-0000-000038040000}"/>
    <cellStyle name="Normal 3 35 2" xfId="1077" xr:uid="{00000000-0005-0000-0000-000039040000}"/>
    <cellStyle name="Normal 3 35 2 2" xfId="1078" xr:uid="{00000000-0005-0000-0000-00003A040000}"/>
    <cellStyle name="Normal 3 36" xfId="1079" xr:uid="{00000000-0005-0000-0000-00003B040000}"/>
    <cellStyle name="Normal 3 36 2" xfId="1080" xr:uid="{00000000-0005-0000-0000-00003C040000}"/>
    <cellStyle name="Normal 3 36 2 2" xfId="1081" xr:uid="{00000000-0005-0000-0000-00003D040000}"/>
    <cellStyle name="Normal 3 37" xfId="1082" xr:uid="{00000000-0005-0000-0000-00003E040000}"/>
    <cellStyle name="Normal 3 37 2" xfId="1083" xr:uid="{00000000-0005-0000-0000-00003F040000}"/>
    <cellStyle name="Normal 3 37 2 2" xfId="1084" xr:uid="{00000000-0005-0000-0000-000040040000}"/>
    <cellStyle name="Normal 3 38" xfId="1085" xr:uid="{00000000-0005-0000-0000-000041040000}"/>
    <cellStyle name="Normal 3 38 2" xfId="1086" xr:uid="{00000000-0005-0000-0000-000042040000}"/>
    <cellStyle name="Normal 3 38 2 2" xfId="1087" xr:uid="{00000000-0005-0000-0000-000043040000}"/>
    <cellStyle name="Normal 3 39" xfId="1088" xr:uid="{00000000-0005-0000-0000-000044040000}"/>
    <cellStyle name="Normal 3 39 2" xfId="1089" xr:uid="{00000000-0005-0000-0000-000045040000}"/>
    <cellStyle name="Normal 3 39 2 2" xfId="1090" xr:uid="{00000000-0005-0000-0000-000046040000}"/>
    <cellStyle name="Normal 3 4" xfId="1091" xr:uid="{00000000-0005-0000-0000-000047040000}"/>
    <cellStyle name="Normal 3 4 2" xfId="1092" xr:uid="{00000000-0005-0000-0000-000048040000}"/>
    <cellStyle name="Normal 3 4 2 2" xfId="1093" xr:uid="{00000000-0005-0000-0000-000049040000}"/>
    <cellStyle name="Normal 3 40" xfId="1094" xr:uid="{00000000-0005-0000-0000-00004A040000}"/>
    <cellStyle name="Normal 3 40 2" xfId="1095" xr:uid="{00000000-0005-0000-0000-00004B040000}"/>
    <cellStyle name="Normal 3 40 2 2" xfId="1096" xr:uid="{00000000-0005-0000-0000-00004C040000}"/>
    <cellStyle name="Normal 3 41" xfId="1097" xr:uid="{00000000-0005-0000-0000-00004D040000}"/>
    <cellStyle name="Normal 3 41 2" xfId="1098" xr:uid="{00000000-0005-0000-0000-00004E040000}"/>
    <cellStyle name="Normal 3 41 2 2" xfId="1099" xr:uid="{00000000-0005-0000-0000-00004F040000}"/>
    <cellStyle name="Normal 3 42" xfId="1100" xr:uid="{00000000-0005-0000-0000-000050040000}"/>
    <cellStyle name="Normal 3 42 2" xfId="1101" xr:uid="{00000000-0005-0000-0000-000051040000}"/>
    <cellStyle name="Normal 3 42 2 2" xfId="1102" xr:uid="{00000000-0005-0000-0000-000052040000}"/>
    <cellStyle name="Normal 3 43" xfId="1103" xr:uid="{00000000-0005-0000-0000-000053040000}"/>
    <cellStyle name="Normal 3 43 2" xfId="1104" xr:uid="{00000000-0005-0000-0000-000054040000}"/>
    <cellStyle name="Normal 3 43 2 2" xfId="1105" xr:uid="{00000000-0005-0000-0000-000055040000}"/>
    <cellStyle name="Normal 3 44" xfId="1106" xr:uid="{00000000-0005-0000-0000-000056040000}"/>
    <cellStyle name="Normal 3 44 2" xfId="1107" xr:uid="{00000000-0005-0000-0000-000057040000}"/>
    <cellStyle name="Normal 3 44 2 2" xfId="1108" xr:uid="{00000000-0005-0000-0000-000058040000}"/>
    <cellStyle name="Normal 3 45" xfId="1109" xr:uid="{00000000-0005-0000-0000-000059040000}"/>
    <cellStyle name="Normal 3 45 2" xfId="1110" xr:uid="{00000000-0005-0000-0000-00005A040000}"/>
    <cellStyle name="Normal 3 45 2 2" xfId="1111" xr:uid="{00000000-0005-0000-0000-00005B040000}"/>
    <cellStyle name="Normal 3 46" xfId="1112" xr:uid="{00000000-0005-0000-0000-00005C040000}"/>
    <cellStyle name="Normal 3 46 2" xfId="1113" xr:uid="{00000000-0005-0000-0000-00005D040000}"/>
    <cellStyle name="Normal 3 46 2 2" xfId="1114" xr:uid="{00000000-0005-0000-0000-00005E040000}"/>
    <cellStyle name="Normal 3 47" xfId="1115" xr:uid="{00000000-0005-0000-0000-00005F040000}"/>
    <cellStyle name="Normal 3 47 2" xfId="1116" xr:uid="{00000000-0005-0000-0000-000060040000}"/>
    <cellStyle name="Normal 3 47 2 2" xfId="1117" xr:uid="{00000000-0005-0000-0000-000061040000}"/>
    <cellStyle name="Normal 3 48" xfId="1118" xr:uid="{00000000-0005-0000-0000-000062040000}"/>
    <cellStyle name="Normal 3 48 2" xfId="1119" xr:uid="{00000000-0005-0000-0000-000063040000}"/>
    <cellStyle name="Normal 3 48 2 2" xfId="1120" xr:uid="{00000000-0005-0000-0000-000064040000}"/>
    <cellStyle name="Normal 3 49" xfId="1121" xr:uid="{00000000-0005-0000-0000-000065040000}"/>
    <cellStyle name="Normal 3 49 2" xfId="1122" xr:uid="{00000000-0005-0000-0000-000066040000}"/>
    <cellStyle name="Normal 3 49 2 2" xfId="1123" xr:uid="{00000000-0005-0000-0000-000067040000}"/>
    <cellStyle name="Normal 3 5" xfId="1124" xr:uid="{00000000-0005-0000-0000-000068040000}"/>
    <cellStyle name="Normal 3 5 2" xfId="1125" xr:uid="{00000000-0005-0000-0000-000069040000}"/>
    <cellStyle name="Normal 3 5 2 2" xfId="1126" xr:uid="{00000000-0005-0000-0000-00006A040000}"/>
    <cellStyle name="Normal 3 50" xfId="1127" xr:uid="{00000000-0005-0000-0000-00006B040000}"/>
    <cellStyle name="Normal 3 50 2" xfId="1128" xr:uid="{00000000-0005-0000-0000-00006C040000}"/>
    <cellStyle name="Normal 3 50 2 2" xfId="1129" xr:uid="{00000000-0005-0000-0000-00006D040000}"/>
    <cellStyle name="Normal 3 51" xfId="1130" xr:uid="{00000000-0005-0000-0000-00006E040000}"/>
    <cellStyle name="Normal 3 51 2" xfId="1131" xr:uid="{00000000-0005-0000-0000-00006F040000}"/>
    <cellStyle name="Normal 3 51 2 2" xfId="1132" xr:uid="{00000000-0005-0000-0000-000070040000}"/>
    <cellStyle name="Normal 3 52" xfId="1133" xr:uid="{00000000-0005-0000-0000-000071040000}"/>
    <cellStyle name="Normal 3 52 2" xfId="1134" xr:uid="{00000000-0005-0000-0000-000072040000}"/>
    <cellStyle name="Normal 3 52 2 2" xfId="1135" xr:uid="{00000000-0005-0000-0000-000073040000}"/>
    <cellStyle name="Normal 3 53" xfId="1136" xr:uid="{00000000-0005-0000-0000-000074040000}"/>
    <cellStyle name="Normal 3 53 2" xfId="1137" xr:uid="{00000000-0005-0000-0000-000075040000}"/>
    <cellStyle name="Normal 3 53 2 2" xfId="1138" xr:uid="{00000000-0005-0000-0000-000076040000}"/>
    <cellStyle name="Normal 3 54" xfId="1139" xr:uid="{00000000-0005-0000-0000-000077040000}"/>
    <cellStyle name="Normal 3 54 2" xfId="1140" xr:uid="{00000000-0005-0000-0000-000078040000}"/>
    <cellStyle name="Normal 3 54 2 2" xfId="1141" xr:uid="{00000000-0005-0000-0000-000079040000}"/>
    <cellStyle name="Normal 3 6" xfId="1142" xr:uid="{00000000-0005-0000-0000-00007A040000}"/>
    <cellStyle name="Normal 3 6 2" xfId="1143" xr:uid="{00000000-0005-0000-0000-00007B040000}"/>
    <cellStyle name="Normal 3 6 2 2" xfId="1144" xr:uid="{00000000-0005-0000-0000-00007C040000}"/>
    <cellStyle name="Normal 3 7" xfId="1145" xr:uid="{00000000-0005-0000-0000-00007D040000}"/>
    <cellStyle name="Normal 3 7 2" xfId="1146" xr:uid="{00000000-0005-0000-0000-00007E040000}"/>
    <cellStyle name="Normal 3 7 2 2" xfId="1147" xr:uid="{00000000-0005-0000-0000-00007F040000}"/>
    <cellStyle name="Normal 3 8" xfId="1148" xr:uid="{00000000-0005-0000-0000-000080040000}"/>
    <cellStyle name="Normal 3 8 2" xfId="1149" xr:uid="{00000000-0005-0000-0000-000081040000}"/>
    <cellStyle name="Normal 3 8 2 2" xfId="1150" xr:uid="{00000000-0005-0000-0000-000082040000}"/>
    <cellStyle name="Normal 3 9" xfId="1151" xr:uid="{00000000-0005-0000-0000-000083040000}"/>
    <cellStyle name="Normal 3 9 2" xfId="1152" xr:uid="{00000000-0005-0000-0000-000084040000}"/>
    <cellStyle name="Normal 3 9 2 2" xfId="1153" xr:uid="{00000000-0005-0000-0000-000085040000}"/>
    <cellStyle name="Normal 30 10" xfId="1154" xr:uid="{00000000-0005-0000-0000-000086040000}"/>
    <cellStyle name="Normal 30 10 2" xfId="1155" xr:uid="{00000000-0005-0000-0000-000087040000}"/>
    <cellStyle name="Normal 30 10 2 2" xfId="1156" xr:uid="{00000000-0005-0000-0000-000088040000}"/>
    <cellStyle name="Normal 30 11" xfId="1157" xr:uid="{00000000-0005-0000-0000-000089040000}"/>
    <cellStyle name="Normal 30 11 2" xfId="1158" xr:uid="{00000000-0005-0000-0000-00008A040000}"/>
    <cellStyle name="Normal 30 12" xfId="1159" xr:uid="{00000000-0005-0000-0000-00008B040000}"/>
    <cellStyle name="Normal 30 13" xfId="1160" xr:uid="{00000000-0005-0000-0000-00008C040000}"/>
    <cellStyle name="Normal 30 14" xfId="1161" xr:uid="{00000000-0005-0000-0000-00008D040000}"/>
    <cellStyle name="Normal 30 15" xfId="1162" xr:uid="{00000000-0005-0000-0000-00008E040000}"/>
    <cellStyle name="Normal 30 16" xfId="1163" xr:uid="{00000000-0005-0000-0000-00008F040000}"/>
    <cellStyle name="Normal 30 17" xfId="1164" xr:uid="{00000000-0005-0000-0000-000090040000}"/>
    <cellStyle name="Normal 30 18" xfId="1165" xr:uid="{00000000-0005-0000-0000-000091040000}"/>
    <cellStyle name="Normal 30 19" xfId="1166" xr:uid="{00000000-0005-0000-0000-000092040000}"/>
    <cellStyle name="Normal 30 2" xfId="1167" xr:uid="{00000000-0005-0000-0000-000093040000}"/>
    <cellStyle name="Normal 30 2 2" xfId="1168" xr:uid="{00000000-0005-0000-0000-000094040000}"/>
    <cellStyle name="Normal 30 2 2 2" xfId="1169" xr:uid="{00000000-0005-0000-0000-000095040000}"/>
    <cellStyle name="Normal 30 20" xfId="1170" xr:uid="{00000000-0005-0000-0000-000096040000}"/>
    <cellStyle name="Normal 30 21" xfId="1171" xr:uid="{00000000-0005-0000-0000-000097040000}"/>
    <cellStyle name="Normal 30 22" xfId="1172" xr:uid="{00000000-0005-0000-0000-000098040000}"/>
    <cellStyle name="Normal 30 23" xfId="1173" xr:uid="{00000000-0005-0000-0000-000099040000}"/>
    <cellStyle name="Normal 30 24" xfId="1174" xr:uid="{00000000-0005-0000-0000-00009A040000}"/>
    <cellStyle name="Normal 30 3" xfId="1175" xr:uid="{00000000-0005-0000-0000-00009B040000}"/>
    <cellStyle name="Normal 30 3 2" xfId="1176" xr:uid="{00000000-0005-0000-0000-00009C040000}"/>
    <cellStyle name="Normal 30 3 2 2" xfId="1177" xr:uid="{00000000-0005-0000-0000-00009D040000}"/>
    <cellStyle name="Normal 30 4" xfId="1178" xr:uid="{00000000-0005-0000-0000-00009E040000}"/>
    <cellStyle name="Normal 30 4 2" xfId="1179" xr:uid="{00000000-0005-0000-0000-00009F040000}"/>
    <cellStyle name="Normal 30 4 2 2" xfId="1180" xr:uid="{00000000-0005-0000-0000-0000A0040000}"/>
    <cellStyle name="Normal 30 5" xfId="1181" xr:uid="{00000000-0005-0000-0000-0000A1040000}"/>
    <cellStyle name="Normal 30 5 2" xfId="1182" xr:uid="{00000000-0005-0000-0000-0000A2040000}"/>
    <cellStyle name="Normal 30 5 2 2" xfId="1183" xr:uid="{00000000-0005-0000-0000-0000A3040000}"/>
    <cellStyle name="Normal 30 6" xfId="1184" xr:uid="{00000000-0005-0000-0000-0000A4040000}"/>
    <cellStyle name="Normal 30 6 2" xfId="1185" xr:uid="{00000000-0005-0000-0000-0000A5040000}"/>
    <cellStyle name="Normal 30 6 2 2" xfId="1186" xr:uid="{00000000-0005-0000-0000-0000A6040000}"/>
    <cellStyle name="Normal 30 7" xfId="1187" xr:uid="{00000000-0005-0000-0000-0000A7040000}"/>
    <cellStyle name="Normal 30 7 2" xfId="1188" xr:uid="{00000000-0005-0000-0000-0000A8040000}"/>
    <cellStyle name="Normal 30 7 2 2" xfId="1189" xr:uid="{00000000-0005-0000-0000-0000A9040000}"/>
    <cellStyle name="Normal 30 8" xfId="1190" xr:uid="{00000000-0005-0000-0000-0000AA040000}"/>
    <cellStyle name="Normal 30 8 2" xfId="1191" xr:uid="{00000000-0005-0000-0000-0000AB040000}"/>
    <cellStyle name="Normal 30 8 2 2" xfId="1192" xr:uid="{00000000-0005-0000-0000-0000AC040000}"/>
    <cellStyle name="Normal 30 9" xfId="1193" xr:uid="{00000000-0005-0000-0000-0000AD040000}"/>
    <cellStyle name="Normal 30 9 2" xfId="1194" xr:uid="{00000000-0005-0000-0000-0000AE040000}"/>
    <cellStyle name="Normal 30 9 2 2" xfId="1195" xr:uid="{00000000-0005-0000-0000-0000AF040000}"/>
    <cellStyle name="Normal 31 10" xfId="1196" xr:uid="{00000000-0005-0000-0000-0000B0040000}"/>
    <cellStyle name="Normal 31 11" xfId="1197" xr:uid="{00000000-0005-0000-0000-0000B1040000}"/>
    <cellStyle name="Normal 31 12" xfId="1198" xr:uid="{00000000-0005-0000-0000-0000B2040000}"/>
    <cellStyle name="Normal 31 13" xfId="1199" xr:uid="{00000000-0005-0000-0000-0000B3040000}"/>
    <cellStyle name="Normal 31 14" xfId="1200" xr:uid="{00000000-0005-0000-0000-0000B4040000}"/>
    <cellStyle name="Normal 31 15" xfId="1201" xr:uid="{00000000-0005-0000-0000-0000B5040000}"/>
    <cellStyle name="Normal 31 16" xfId="1202" xr:uid="{00000000-0005-0000-0000-0000B6040000}"/>
    <cellStyle name="Normal 31 2" xfId="1203" xr:uid="{00000000-0005-0000-0000-0000B7040000}"/>
    <cellStyle name="Normal 31 2 2" xfId="1204" xr:uid="{00000000-0005-0000-0000-0000B8040000}"/>
    <cellStyle name="Normal 31 2 2 2" xfId="1205" xr:uid="{00000000-0005-0000-0000-0000B9040000}"/>
    <cellStyle name="Normal 31 3" xfId="1206" xr:uid="{00000000-0005-0000-0000-0000BA040000}"/>
    <cellStyle name="Normal 31 3 2" xfId="1207" xr:uid="{00000000-0005-0000-0000-0000BB040000}"/>
    <cellStyle name="Normal 31 4" xfId="1208" xr:uid="{00000000-0005-0000-0000-0000BC040000}"/>
    <cellStyle name="Normal 31 5" xfId="1209" xr:uid="{00000000-0005-0000-0000-0000BD040000}"/>
    <cellStyle name="Normal 31 6" xfId="1210" xr:uid="{00000000-0005-0000-0000-0000BE040000}"/>
    <cellStyle name="Normal 31 7" xfId="1211" xr:uid="{00000000-0005-0000-0000-0000BF040000}"/>
    <cellStyle name="Normal 31 8" xfId="1212" xr:uid="{00000000-0005-0000-0000-0000C0040000}"/>
    <cellStyle name="Normal 31 9" xfId="1213" xr:uid="{00000000-0005-0000-0000-0000C1040000}"/>
    <cellStyle name="Normal 32 10" xfId="1214" xr:uid="{00000000-0005-0000-0000-0000C2040000}"/>
    <cellStyle name="Normal 32 11" xfId="1215" xr:uid="{00000000-0005-0000-0000-0000C3040000}"/>
    <cellStyle name="Normal 32 12" xfId="1216" xr:uid="{00000000-0005-0000-0000-0000C4040000}"/>
    <cellStyle name="Normal 32 13" xfId="1217" xr:uid="{00000000-0005-0000-0000-0000C5040000}"/>
    <cellStyle name="Normal 32 14" xfId="1218" xr:uid="{00000000-0005-0000-0000-0000C6040000}"/>
    <cellStyle name="Normal 32 15" xfId="1219" xr:uid="{00000000-0005-0000-0000-0000C7040000}"/>
    <cellStyle name="Normal 32 16" xfId="1220" xr:uid="{00000000-0005-0000-0000-0000C8040000}"/>
    <cellStyle name="Normal 32 2" xfId="1221" xr:uid="{00000000-0005-0000-0000-0000C9040000}"/>
    <cellStyle name="Normal 32 2 2" xfId="1222" xr:uid="{00000000-0005-0000-0000-0000CA040000}"/>
    <cellStyle name="Normal 32 2 2 2" xfId="1223" xr:uid="{00000000-0005-0000-0000-0000CB040000}"/>
    <cellStyle name="Normal 32 3" xfId="1224" xr:uid="{00000000-0005-0000-0000-0000CC040000}"/>
    <cellStyle name="Normal 32 3 2" xfId="1225" xr:uid="{00000000-0005-0000-0000-0000CD040000}"/>
    <cellStyle name="Normal 32 4" xfId="1226" xr:uid="{00000000-0005-0000-0000-0000CE040000}"/>
    <cellStyle name="Normal 32 5" xfId="1227" xr:uid="{00000000-0005-0000-0000-0000CF040000}"/>
    <cellStyle name="Normal 32 6" xfId="1228" xr:uid="{00000000-0005-0000-0000-0000D0040000}"/>
    <cellStyle name="Normal 32 7" xfId="1229" xr:uid="{00000000-0005-0000-0000-0000D1040000}"/>
    <cellStyle name="Normal 32 8" xfId="1230" xr:uid="{00000000-0005-0000-0000-0000D2040000}"/>
    <cellStyle name="Normal 32 9" xfId="1231" xr:uid="{00000000-0005-0000-0000-0000D3040000}"/>
    <cellStyle name="Normal 33 10" xfId="1232" xr:uid="{00000000-0005-0000-0000-0000D4040000}"/>
    <cellStyle name="Normal 33 11" xfId="1233" xr:uid="{00000000-0005-0000-0000-0000D5040000}"/>
    <cellStyle name="Normal 33 12" xfId="1234" xr:uid="{00000000-0005-0000-0000-0000D6040000}"/>
    <cellStyle name="Normal 33 13" xfId="1235" xr:uid="{00000000-0005-0000-0000-0000D7040000}"/>
    <cellStyle name="Normal 33 14" xfId="1236" xr:uid="{00000000-0005-0000-0000-0000D8040000}"/>
    <cellStyle name="Normal 33 15" xfId="1237" xr:uid="{00000000-0005-0000-0000-0000D9040000}"/>
    <cellStyle name="Normal 33 16" xfId="1238" xr:uid="{00000000-0005-0000-0000-0000DA040000}"/>
    <cellStyle name="Normal 33 2" xfId="1239" xr:uid="{00000000-0005-0000-0000-0000DB040000}"/>
    <cellStyle name="Normal 33 2 2" xfId="1240" xr:uid="{00000000-0005-0000-0000-0000DC040000}"/>
    <cellStyle name="Normal 33 2 2 2" xfId="1241" xr:uid="{00000000-0005-0000-0000-0000DD040000}"/>
    <cellStyle name="Normal 33 3" xfId="1242" xr:uid="{00000000-0005-0000-0000-0000DE040000}"/>
    <cellStyle name="Normal 33 3 2" xfId="1243" xr:uid="{00000000-0005-0000-0000-0000DF040000}"/>
    <cellStyle name="Normal 33 4" xfId="1244" xr:uid="{00000000-0005-0000-0000-0000E0040000}"/>
    <cellStyle name="Normal 33 5" xfId="1245" xr:uid="{00000000-0005-0000-0000-0000E1040000}"/>
    <cellStyle name="Normal 33 6" xfId="1246" xr:uid="{00000000-0005-0000-0000-0000E2040000}"/>
    <cellStyle name="Normal 33 7" xfId="1247" xr:uid="{00000000-0005-0000-0000-0000E3040000}"/>
    <cellStyle name="Normal 33 8" xfId="1248" xr:uid="{00000000-0005-0000-0000-0000E4040000}"/>
    <cellStyle name="Normal 33 9" xfId="1249" xr:uid="{00000000-0005-0000-0000-0000E5040000}"/>
    <cellStyle name="Normal 34 10" xfId="1250" xr:uid="{00000000-0005-0000-0000-0000E6040000}"/>
    <cellStyle name="Normal 34 11" xfId="1251" xr:uid="{00000000-0005-0000-0000-0000E7040000}"/>
    <cellStyle name="Normal 34 12" xfId="1252" xr:uid="{00000000-0005-0000-0000-0000E8040000}"/>
    <cellStyle name="Normal 34 13" xfId="1253" xr:uid="{00000000-0005-0000-0000-0000E9040000}"/>
    <cellStyle name="Normal 34 14" xfId="1254" xr:uid="{00000000-0005-0000-0000-0000EA040000}"/>
    <cellStyle name="Normal 34 15" xfId="1255" xr:uid="{00000000-0005-0000-0000-0000EB040000}"/>
    <cellStyle name="Normal 34 16" xfId="1256" xr:uid="{00000000-0005-0000-0000-0000EC040000}"/>
    <cellStyle name="Normal 34 2" xfId="1257" xr:uid="{00000000-0005-0000-0000-0000ED040000}"/>
    <cellStyle name="Normal 34 2 2" xfId="1258" xr:uid="{00000000-0005-0000-0000-0000EE040000}"/>
    <cellStyle name="Normal 34 2 2 2" xfId="1259" xr:uid="{00000000-0005-0000-0000-0000EF040000}"/>
    <cellStyle name="Normal 34 3" xfId="1260" xr:uid="{00000000-0005-0000-0000-0000F0040000}"/>
    <cellStyle name="Normal 34 3 2" xfId="1261" xr:uid="{00000000-0005-0000-0000-0000F1040000}"/>
    <cellStyle name="Normal 34 4" xfId="1262" xr:uid="{00000000-0005-0000-0000-0000F2040000}"/>
    <cellStyle name="Normal 34 5" xfId="1263" xr:uid="{00000000-0005-0000-0000-0000F3040000}"/>
    <cellStyle name="Normal 34 6" xfId="1264" xr:uid="{00000000-0005-0000-0000-0000F4040000}"/>
    <cellStyle name="Normal 34 7" xfId="1265" xr:uid="{00000000-0005-0000-0000-0000F5040000}"/>
    <cellStyle name="Normal 34 8" xfId="1266" xr:uid="{00000000-0005-0000-0000-0000F6040000}"/>
    <cellStyle name="Normal 34 9" xfId="1267" xr:uid="{00000000-0005-0000-0000-0000F7040000}"/>
    <cellStyle name="Normal 35 10" xfId="1268" xr:uid="{00000000-0005-0000-0000-0000F8040000}"/>
    <cellStyle name="Normal 35 11" xfId="1269" xr:uid="{00000000-0005-0000-0000-0000F9040000}"/>
    <cellStyle name="Normal 35 12" xfId="1270" xr:uid="{00000000-0005-0000-0000-0000FA040000}"/>
    <cellStyle name="Normal 35 13" xfId="1271" xr:uid="{00000000-0005-0000-0000-0000FB040000}"/>
    <cellStyle name="Normal 35 14" xfId="1272" xr:uid="{00000000-0005-0000-0000-0000FC040000}"/>
    <cellStyle name="Normal 35 15" xfId="1273" xr:uid="{00000000-0005-0000-0000-0000FD040000}"/>
    <cellStyle name="Normal 35 16" xfId="1274" xr:uid="{00000000-0005-0000-0000-0000FE040000}"/>
    <cellStyle name="Normal 35 2" xfId="1275" xr:uid="{00000000-0005-0000-0000-0000FF040000}"/>
    <cellStyle name="Normal 35 2 2" xfId="1276" xr:uid="{00000000-0005-0000-0000-000000050000}"/>
    <cellStyle name="Normal 35 2 2 2" xfId="1277" xr:uid="{00000000-0005-0000-0000-000001050000}"/>
    <cellStyle name="Normal 35 3" xfId="1278" xr:uid="{00000000-0005-0000-0000-000002050000}"/>
    <cellStyle name="Normal 35 3 2" xfId="1279" xr:uid="{00000000-0005-0000-0000-000003050000}"/>
    <cellStyle name="Normal 35 4" xfId="1280" xr:uid="{00000000-0005-0000-0000-000004050000}"/>
    <cellStyle name="Normal 35 5" xfId="1281" xr:uid="{00000000-0005-0000-0000-000005050000}"/>
    <cellStyle name="Normal 35 6" xfId="1282" xr:uid="{00000000-0005-0000-0000-000006050000}"/>
    <cellStyle name="Normal 35 7" xfId="1283" xr:uid="{00000000-0005-0000-0000-000007050000}"/>
    <cellStyle name="Normal 35 8" xfId="1284" xr:uid="{00000000-0005-0000-0000-000008050000}"/>
    <cellStyle name="Normal 35 9" xfId="1285" xr:uid="{00000000-0005-0000-0000-000009050000}"/>
    <cellStyle name="Normal 36 10" xfId="1286" xr:uid="{00000000-0005-0000-0000-00000A050000}"/>
    <cellStyle name="Normal 36 11" xfId="1287" xr:uid="{00000000-0005-0000-0000-00000B050000}"/>
    <cellStyle name="Normal 36 12" xfId="1288" xr:uid="{00000000-0005-0000-0000-00000C050000}"/>
    <cellStyle name="Normal 36 13" xfId="1289" xr:uid="{00000000-0005-0000-0000-00000D050000}"/>
    <cellStyle name="Normal 36 14" xfId="1290" xr:uid="{00000000-0005-0000-0000-00000E050000}"/>
    <cellStyle name="Normal 36 15" xfId="1291" xr:uid="{00000000-0005-0000-0000-00000F050000}"/>
    <cellStyle name="Normal 36 16" xfId="1292" xr:uid="{00000000-0005-0000-0000-000010050000}"/>
    <cellStyle name="Normal 36 2" xfId="1293" xr:uid="{00000000-0005-0000-0000-000011050000}"/>
    <cellStyle name="Normal 36 2 2" xfId="1294" xr:uid="{00000000-0005-0000-0000-000012050000}"/>
    <cellStyle name="Normal 36 2 2 2" xfId="1295" xr:uid="{00000000-0005-0000-0000-000013050000}"/>
    <cellStyle name="Normal 36 3" xfId="1296" xr:uid="{00000000-0005-0000-0000-000014050000}"/>
    <cellStyle name="Normal 36 3 2" xfId="1297" xr:uid="{00000000-0005-0000-0000-000015050000}"/>
    <cellStyle name="Normal 36 4" xfId="1298" xr:uid="{00000000-0005-0000-0000-000016050000}"/>
    <cellStyle name="Normal 36 5" xfId="1299" xr:uid="{00000000-0005-0000-0000-000017050000}"/>
    <cellStyle name="Normal 36 6" xfId="1300" xr:uid="{00000000-0005-0000-0000-000018050000}"/>
    <cellStyle name="Normal 36 7" xfId="1301" xr:uid="{00000000-0005-0000-0000-000019050000}"/>
    <cellStyle name="Normal 36 8" xfId="1302" xr:uid="{00000000-0005-0000-0000-00001A050000}"/>
    <cellStyle name="Normal 36 9" xfId="1303" xr:uid="{00000000-0005-0000-0000-00001B050000}"/>
    <cellStyle name="Normal 37 10" xfId="1304" xr:uid="{00000000-0005-0000-0000-00001C050000}"/>
    <cellStyle name="Normal 37 11" xfId="1305" xr:uid="{00000000-0005-0000-0000-00001D050000}"/>
    <cellStyle name="Normal 37 12" xfId="1306" xr:uid="{00000000-0005-0000-0000-00001E050000}"/>
    <cellStyle name="Normal 37 13" xfId="1307" xr:uid="{00000000-0005-0000-0000-00001F050000}"/>
    <cellStyle name="Normal 37 14" xfId="1308" xr:uid="{00000000-0005-0000-0000-000020050000}"/>
    <cellStyle name="Normal 37 15" xfId="1309" xr:uid="{00000000-0005-0000-0000-000021050000}"/>
    <cellStyle name="Normal 37 16" xfId="1310" xr:uid="{00000000-0005-0000-0000-000022050000}"/>
    <cellStyle name="Normal 37 2" xfId="1311" xr:uid="{00000000-0005-0000-0000-000023050000}"/>
    <cellStyle name="Normal 37 2 2" xfId="1312" xr:uid="{00000000-0005-0000-0000-000024050000}"/>
    <cellStyle name="Normal 37 2 2 2" xfId="1313" xr:uid="{00000000-0005-0000-0000-000025050000}"/>
    <cellStyle name="Normal 37 3" xfId="1314" xr:uid="{00000000-0005-0000-0000-000026050000}"/>
    <cellStyle name="Normal 37 3 2" xfId="1315" xr:uid="{00000000-0005-0000-0000-000027050000}"/>
    <cellStyle name="Normal 37 4" xfId="1316" xr:uid="{00000000-0005-0000-0000-000028050000}"/>
    <cellStyle name="Normal 37 5" xfId="1317" xr:uid="{00000000-0005-0000-0000-000029050000}"/>
    <cellStyle name="Normal 37 6" xfId="1318" xr:uid="{00000000-0005-0000-0000-00002A050000}"/>
    <cellStyle name="Normal 37 7" xfId="1319" xr:uid="{00000000-0005-0000-0000-00002B050000}"/>
    <cellStyle name="Normal 37 8" xfId="1320" xr:uid="{00000000-0005-0000-0000-00002C050000}"/>
    <cellStyle name="Normal 37 9" xfId="1321" xr:uid="{00000000-0005-0000-0000-00002D050000}"/>
    <cellStyle name="Normal 38 10" xfId="1322" xr:uid="{00000000-0005-0000-0000-00002E050000}"/>
    <cellStyle name="Normal 38 11" xfId="1323" xr:uid="{00000000-0005-0000-0000-00002F050000}"/>
    <cellStyle name="Normal 38 12" xfId="1324" xr:uid="{00000000-0005-0000-0000-000030050000}"/>
    <cellStyle name="Normal 38 13" xfId="1325" xr:uid="{00000000-0005-0000-0000-000031050000}"/>
    <cellStyle name="Normal 38 14" xfId="1326" xr:uid="{00000000-0005-0000-0000-000032050000}"/>
    <cellStyle name="Normal 38 15" xfId="1327" xr:uid="{00000000-0005-0000-0000-000033050000}"/>
    <cellStyle name="Normal 38 16" xfId="1328" xr:uid="{00000000-0005-0000-0000-000034050000}"/>
    <cellStyle name="Normal 38 2" xfId="1329" xr:uid="{00000000-0005-0000-0000-000035050000}"/>
    <cellStyle name="Normal 38 2 2" xfId="1330" xr:uid="{00000000-0005-0000-0000-000036050000}"/>
    <cellStyle name="Normal 38 2 2 2" xfId="1331" xr:uid="{00000000-0005-0000-0000-000037050000}"/>
    <cellStyle name="Normal 38 3" xfId="1332" xr:uid="{00000000-0005-0000-0000-000038050000}"/>
    <cellStyle name="Normal 38 3 2" xfId="1333" xr:uid="{00000000-0005-0000-0000-000039050000}"/>
    <cellStyle name="Normal 38 4" xfId="1334" xr:uid="{00000000-0005-0000-0000-00003A050000}"/>
    <cellStyle name="Normal 38 5" xfId="1335" xr:uid="{00000000-0005-0000-0000-00003B050000}"/>
    <cellStyle name="Normal 38 6" xfId="1336" xr:uid="{00000000-0005-0000-0000-00003C050000}"/>
    <cellStyle name="Normal 38 7" xfId="1337" xr:uid="{00000000-0005-0000-0000-00003D050000}"/>
    <cellStyle name="Normal 38 8" xfId="1338" xr:uid="{00000000-0005-0000-0000-00003E050000}"/>
    <cellStyle name="Normal 38 9" xfId="1339" xr:uid="{00000000-0005-0000-0000-00003F050000}"/>
    <cellStyle name="Normal 4 10" xfId="1340" xr:uid="{00000000-0005-0000-0000-000040050000}"/>
    <cellStyle name="Normal 4 10 2" xfId="1341" xr:uid="{00000000-0005-0000-0000-000041050000}"/>
    <cellStyle name="Normal 4 10 2 2" xfId="1342" xr:uid="{00000000-0005-0000-0000-000042050000}"/>
    <cellStyle name="Normal 4 11" xfId="1343" xr:uid="{00000000-0005-0000-0000-000043050000}"/>
    <cellStyle name="Normal 4 11 2" xfId="1344" xr:uid="{00000000-0005-0000-0000-000044050000}"/>
    <cellStyle name="Normal 4 11 2 2" xfId="1345" xr:uid="{00000000-0005-0000-0000-000045050000}"/>
    <cellStyle name="Normal 4 12" xfId="1346" xr:uid="{00000000-0005-0000-0000-000046050000}"/>
    <cellStyle name="Normal 4 12 2" xfId="1347" xr:uid="{00000000-0005-0000-0000-000047050000}"/>
    <cellStyle name="Normal 4 12 2 2" xfId="1348" xr:uid="{00000000-0005-0000-0000-000048050000}"/>
    <cellStyle name="Normal 4 13" xfId="1349" xr:uid="{00000000-0005-0000-0000-000049050000}"/>
    <cellStyle name="Normal 4 13 2" xfId="1350" xr:uid="{00000000-0005-0000-0000-00004A050000}"/>
    <cellStyle name="Normal 4 13 2 2" xfId="1351" xr:uid="{00000000-0005-0000-0000-00004B050000}"/>
    <cellStyle name="Normal 4 14" xfId="1352" xr:uid="{00000000-0005-0000-0000-00004C050000}"/>
    <cellStyle name="Normal 4 14 2" xfId="1353" xr:uid="{00000000-0005-0000-0000-00004D050000}"/>
    <cellStyle name="Normal 4 14 2 2" xfId="1354" xr:uid="{00000000-0005-0000-0000-00004E050000}"/>
    <cellStyle name="Normal 4 15" xfId="1355" xr:uid="{00000000-0005-0000-0000-00004F050000}"/>
    <cellStyle name="Normal 4 15 2" xfId="1356" xr:uid="{00000000-0005-0000-0000-000050050000}"/>
    <cellStyle name="Normal 4 15 2 2" xfId="1357" xr:uid="{00000000-0005-0000-0000-000051050000}"/>
    <cellStyle name="Normal 4 16" xfId="1358" xr:uid="{00000000-0005-0000-0000-000052050000}"/>
    <cellStyle name="Normal 4 16 2" xfId="1359" xr:uid="{00000000-0005-0000-0000-000053050000}"/>
    <cellStyle name="Normal 4 16 2 2" xfId="1360" xr:uid="{00000000-0005-0000-0000-000054050000}"/>
    <cellStyle name="Normal 4 17" xfId="1361" xr:uid="{00000000-0005-0000-0000-000055050000}"/>
    <cellStyle name="Normal 4 17 2" xfId="1362" xr:uid="{00000000-0005-0000-0000-000056050000}"/>
    <cellStyle name="Normal 4 17 2 2" xfId="1363" xr:uid="{00000000-0005-0000-0000-000057050000}"/>
    <cellStyle name="Normal 4 18" xfId="1364" xr:uid="{00000000-0005-0000-0000-000058050000}"/>
    <cellStyle name="Normal 4 18 2" xfId="1365" xr:uid="{00000000-0005-0000-0000-000059050000}"/>
    <cellStyle name="Normal 4 18 2 2" xfId="1366" xr:uid="{00000000-0005-0000-0000-00005A050000}"/>
    <cellStyle name="Normal 4 19" xfId="1367" xr:uid="{00000000-0005-0000-0000-00005B050000}"/>
    <cellStyle name="Normal 4 19 2" xfId="1368" xr:uid="{00000000-0005-0000-0000-00005C050000}"/>
    <cellStyle name="Normal 4 19 2 2" xfId="1369" xr:uid="{00000000-0005-0000-0000-00005D050000}"/>
    <cellStyle name="Normal 4 2" xfId="1370" xr:uid="{00000000-0005-0000-0000-00005E050000}"/>
    <cellStyle name="Normal 4 2 2" xfId="1371" xr:uid="{00000000-0005-0000-0000-00005F050000}"/>
    <cellStyle name="Normal 4 2 2 2" xfId="1372" xr:uid="{00000000-0005-0000-0000-000060050000}"/>
    <cellStyle name="Normal 4 20" xfId="1373" xr:uid="{00000000-0005-0000-0000-000061050000}"/>
    <cellStyle name="Normal 4 20 2" xfId="1374" xr:uid="{00000000-0005-0000-0000-000062050000}"/>
    <cellStyle name="Normal 4 20 2 2" xfId="1375" xr:uid="{00000000-0005-0000-0000-000063050000}"/>
    <cellStyle name="Normal 4 21" xfId="1376" xr:uid="{00000000-0005-0000-0000-000064050000}"/>
    <cellStyle name="Normal 4 21 2" xfId="1377" xr:uid="{00000000-0005-0000-0000-000065050000}"/>
    <cellStyle name="Normal 4 21 2 2" xfId="1378" xr:uid="{00000000-0005-0000-0000-000066050000}"/>
    <cellStyle name="Normal 4 22" xfId="1379" xr:uid="{00000000-0005-0000-0000-000067050000}"/>
    <cellStyle name="Normal 4 22 2" xfId="1380" xr:uid="{00000000-0005-0000-0000-000068050000}"/>
    <cellStyle name="Normal 4 22 2 2" xfId="1381" xr:uid="{00000000-0005-0000-0000-000069050000}"/>
    <cellStyle name="Normal 4 23" xfId="1382" xr:uid="{00000000-0005-0000-0000-00006A050000}"/>
    <cellStyle name="Normal 4 23 2" xfId="1383" xr:uid="{00000000-0005-0000-0000-00006B050000}"/>
    <cellStyle name="Normal 4 23 2 2" xfId="1384" xr:uid="{00000000-0005-0000-0000-00006C050000}"/>
    <cellStyle name="Normal 4 24" xfId="1385" xr:uid="{00000000-0005-0000-0000-00006D050000}"/>
    <cellStyle name="Normal 4 24 2" xfId="1386" xr:uid="{00000000-0005-0000-0000-00006E050000}"/>
    <cellStyle name="Normal 4 24 2 2" xfId="1387" xr:uid="{00000000-0005-0000-0000-00006F050000}"/>
    <cellStyle name="Normal 4 25" xfId="1388" xr:uid="{00000000-0005-0000-0000-000070050000}"/>
    <cellStyle name="Normal 4 25 2" xfId="1389" xr:uid="{00000000-0005-0000-0000-000071050000}"/>
    <cellStyle name="Normal 4 25 2 2" xfId="1390" xr:uid="{00000000-0005-0000-0000-000072050000}"/>
    <cellStyle name="Normal 4 26" xfId="1391" xr:uid="{00000000-0005-0000-0000-000073050000}"/>
    <cellStyle name="Normal 4 26 2" xfId="1392" xr:uid="{00000000-0005-0000-0000-000074050000}"/>
    <cellStyle name="Normal 4 26 2 2" xfId="1393" xr:uid="{00000000-0005-0000-0000-000075050000}"/>
    <cellStyle name="Normal 4 27" xfId="1394" xr:uid="{00000000-0005-0000-0000-000076050000}"/>
    <cellStyle name="Normal 4 27 2" xfId="1395" xr:uid="{00000000-0005-0000-0000-000077050000}"/>
    <cellStyle name="Normal 4 27 2 2" xfId="1396" xr:uid="{00000000-0005-0000-0000-000078050000}"/>
    <cellStyle name="Normal 4 28" xfId="1397" xr:uid="{00000000-0005-0000-0000-000079050000}"/>
    <cellStyle name="Normal 4 28 2" xfId="1398" xr:uid="{00000000-0005-0000-0000-00007A050000}"/>
    <cellStyle name="Normal 4 28 2 2" xfId="1399" xr:uid="{00000000-0005-0000-0000-00007B050000}"/>
    <cellStyle name="Normal 4 29" xfId="1400" xr:uid="{00000000-0005-0000-0000-00007C050000}"/>
    <cellStyle name="Normal 4 29 2" xfId="1401" xr:uid="{00000000-0005-0000-0000-00007D050000}"/>
    <cellStyle name="Normal 4 29 2 2" xfId="1402" xr:uid="{00000000-0005-0000-0000-00007E050000}"/>
    <cellStyle name="Normal 4 3" xfId="1403" xr:uid="{00000000-0005-0000-0000-00007F050000}"/>
    <cellStyle name="Normal 4 3 2" xfId="1404" xr:uid="{00000000-0005-0000-0000-000080050000}"/>
    <cellStyle name="Normal 4 3 2 2" xfId="1405" xr:uid="{00000000-0005-0000-0000-000081050000}"/>
    <cellStyle name="Normal 4 30" xfId="1406" xr:uid="{00000000-0005-0000-0000-000082050000}"/>
    <cellStyle name="Normal 4 30 2" xfId="1407" xr:uid="{00000000-0005-0000-0000-000083050000}"/>
    <cellStyle name="Normal 4 30 2 2" xfId="1408" xr:uid="{00000000-0005-0000-0000-000084050000}"/>
    <cellStyle name="Normal 4 31" xfId="1409" xr:uid="{00000000-0005-0000-0000-000085050000}"/>
    <cellStyle name="Normal 4 31 2" xfId="1410" xr:uid="{00000000-0005-0000-0000-000086050000}"/>
    <cellStyle name="Normal 4 31 2 2" xfId="1411" xr:uid="{00000000-0005-0000-0000-000087050000}"/>
    <cellStyle name="Normal 4 32" xfId="1412" xr:uid="{00000000-0005-0000-0000-000088050000}"/>
    <cellStyle name="Normal 4 32 2" xfId="1413" xr:uid="{00000000-0005-0000-0000-000089050000}"/>
    <cellStyle name="Normal 4 32 2 2" xfId="1414" xr:uid="{00000000-0005-0000-0000-00008A050000}"/>
    <cellStyle name="Normal 4 33" xfId="1415" xr:uid="{00000000-0005-0000-0000-00008B050000}"/>
    <cellStyle name="Normal 4 33 2" xfId="1416" xr:uid="{00000000-0005-0000-0000-00008C050000}"/>
    <cellStyle name="Normal 4 33 2 2" xfId="1417" xr:uid="{00000000-0005-0000-0000-00008D050000}"/>
    <cellStyle name="Normal 4 34" xfId="1418" xr:uid="{00000000-0005-0000-0000-00008E050000}"/>
    <cellStyle name="Normal 4 34 2" xfId="1419" xr:uid="{00000000-0005-0000-0000-00008F050000}"/>
    <cellStyle name="Normal 4 34 2 2" xfId="1420" xr:uid="{00000000-0005-0000-0000-000090050000}"/>
    <cellStyle name="Normal 4 35" xfId="1421" xr:uid="{00000000-0005-0000-0000-000091050000}"/>
    <cellStyle name="Normal 4 35 2" xfId="1422" xr:uid="{00000000-0005-0000-0000-000092050000}"/>
    <cellStyle name="Normal 4 35 2 2" xfId="1423" xr:uid="{00000000-0005-0000-0000-000093050000}"/>
    <cellStyle name="Normal 4 36" xfId="1424" xr:uid="{00000000-0005-0000-0000-000094050000}"/>
    <cellStyle name="Normal 4 36 2" xfId="1425" xr:uid="{00000000-0005-0000-0000-000095050000}"/>
    <cellStyle name="Normal 4 36 2 2" xfId="1426" xr:uid="{00000000-0005-0000-0000-000096050000}"/>
    <cellStyle name="Normal 4 37" xfId="1427" xr:uid="{00000000-0005-0000-0000-000097050000}"/>
    <cellStyle name="Normal 4 37 2" xfId="1428" xr:uid="{00000000-0005-0000-0000-000098050000}"/>
    <cellStyle name="Normal 4 37 2 2" xfId="1429" xr:uid="{00000000-0005-0000-0000-000099050000}"/>
    <cellStyle name="Normal 4 38" xfId="1430" xr:uid="{00000000-0005-0000-0000-00009A050000}"/>
    <cellStyle name="Normal 4 38 2" xfId="1431" xr:uid="{00000000-0005-0000-0000-00009B050000}"/>
    <cellStyle name="Normal 4 38 2 2" xfId="1432" xr:uid="{00000000-0005-0000-0000-00009C050000}"/>
    <cellStyle name="Normal 4 39" xfId="1433" xr:uid="{00000000-0005-0000-0000-00009D050000}"/>
    <cellStyle name="Normal 4 39 2" xfId="1434" xr:uid="{00000000-0005-0000-0000-00009E050000}"/>
    <cellStyle name="Normal 4 39 2 2" xfId="1435" xr:uid="{00000000-0005-0000-0000-00009F050000}"/>
    <cellStyle name="Normal 4 4" xfId="1436" xr:uid="{00000000-0005-0000-0000-0000A0050000}"/>
    <cellStyle name="Normal 4 4 2" xfId="1437" xr:uid="{00000000-0005-0000-0000-0000A1050000}"/>
    <cellStyle name="Normal 4 4 2 2" xfId="1438" xr:uid="{00000000-0005-0000-0000-0000A2050000}"/>
    <cellStyle name="Normal 4 40" xfId="1439" xr:uid="{00000000-0005-0000-0000-0000A3050000}"/>
    <cellStyle name="Normal 4 40 2" xfId="1440" xr:uid="{00000000-0005-0000-0000-0000A4050000}"/>
    <cellStyle name="Normal 4 40 2 2" xfId="1441" xr:uid="{00000000-0005-0000-0000-0000A5050000}"/>
    <cellStyle name="Normal 4 41" xfId="1442" xr:uid="{00000000-0005-0000-0000-0000A6050000}"/>
    <cellStyle name="Normal 4 41 2" xfId="1443" xr:uid="{00000000-0005-0000-0000-0000A7050000}"/>
    <cellStyle name="Normal 4 41 2 2" xfId="1444" xr:uid="{00000000-0005-0000-0000-0000A8050000}"/>
    <cellStyle name="Normal 4 42" xfId="1445" xr:uid="{00000000-0005-0000-0000-0000A9050000}"/>
    <cellStyle name="Normal 4 42 2" xfId="1446" xr:uid="{00000000-0005-0000-0000-0000AA050000}"/>
    <cellStyle name="Normal 4 42 2 2" xfId="1447" xr:uid="{00000000-0005-0000-0000-0000AB050000}"/>
    <cellStyle name="Normal 4 43" xfId="1448" xr:uid="{00000000-0005-0000-0000-0000AC050000}"/>
    <cellStyle name="Normal 4 43 2" xfId="1449" xr:uid="{00000000-0005-0000-0000-0000AD050000}"/>
    <cellStyle name="Normal 4 43 2 2" xfId="1450" xr:uid="{00000000-0005-0000-0000-0000AE050000}"/>
    <cellStyle name="Normal 4 44" xfId="1451" xr:uid="{00000000-0005-0000-0000-0000AF050000}"/>
    <cellStyle name="Normal 4 44 2" xfId="1452" xr:uid="{00000000-0005-0000-0000-0000B0050000}"/>
    <cellStyle name="Normal 4 44 2 2" xfId="1453" xr:uid="{00000000-0005-0000-0000-0000B1050000}"/>
    <cellStyle name="Normal 4 45" xfId="1454" xr:uid="{00000000-0005-0000-0000-0000B2050000}"/>
    <cellStyle name="Normal 4 45 2" xfId="1455" xr:uid="{00000000-0005-0000-0000-0000B3050000}"/>
    <cellStyle name="Normal 4 45 2 2" xfId="1456" xr:uid="{00000000-0005-0000-0000-0000B4050000}"/>
    <cellStyle name="Normal 4 46" xfId="1457" xr:uid="{00000000-0005-0000-0000-0000B5050000}"/>
    <cellStyle name="Normal 4 46 2" xfId="1458" xr:uid="{00000000-0005-0000-0000-0000B6050000}"/>
    <cellStyle name="Normal 4 46 2 2" xfId="1459" xr:uid="{00000000-0005-0000-0000-0000B7050000}"/>
    <cellStyle name="Normal 4 47" xfId="1460" xr:uid="{00000000-0005-0000-0000-0000B8050000}"/>
    <cellStyle name="Normal 4 47 2" xfId="1461" xr:uid="{00000000-0005-0000-0000-0000B9050000}"/>
    <cellStyle name="Normal 4 47 2 2" xfId="1462" xr:uid="{00000000-0005-0000-0000-0000BA050000}"/>
    <cellStyle name="Normal 4 48" xfId="1463" xr:uid="{00000000-0005-0000-0000-0000BB050000}"/>
    <cellStyle name="Normal 4 48 2" xfId="1464" xr:uid="{00000000-0005-0000-0000-0000BC050000}"/>
    <cellStyle name="Normal 4 48 2 2" xfId="1465" xr:uid="{00000000-0005-0000-0000-0000BD050000}"/>
    <cellStyle name="Normal 4 49" xfId="1466" xr:uid="{00000000-0005-0000-0000-0000BE050000}"/>
    <cellStyle name="Normal 4 49 2" xfId="1467" xr:uid="{00000000-0005-0000-0000-0000BF050000}"/>
    <cellStyle name="Normal 4 49 2 2" xfId="1468" xr:uid="{00000000-0005-0000-0000-0000C0050000}"/>
    <cellStyle name="Normal 4 5" xfId="1469" xr:uid="{00000000-0005-0000-0000-0000C1050000}"/>
    <cellStyle name="Normal 4 5 2" xfId="1470" xr:uid="{00000000-0005-0000-0000-0000C2050000}"/>
    <cellStyle name="Normal 4 5 2 2" xfId="1471" xr:uid="{00000000-0005-0000-0000-0000C3050000}"/>
    <cellStyle name="Normal 4 50" xfId="1472" xr:uid="{00000000-0005-0000-0000-0000C4050000}"/>
    <cellStyle name="Normal 4 50 2" xfId="1473" xr:uid="{00000000-0005-0000-0000-0000C5050000}"/>
    <cellStyle name="Normal 4 50 2 2" xfId="1474" xr:uid="{00000000-0005-0000-0000-0000C6050000}"/>
    <cellStyle name="Normal 4 51" xfId="1475" xr:uid="{00000000-0005-0000-0000-0000C7050000}"/>
    <cellStyle name="Normal 4 51 2" xfId="1476" xr:uid="{00000000-0005-0000-0000-0000C8050000}"/>
    <cellStyle name="Normal 4 51 2 2" xfId="1477" xr:uid="{00000000-0005-0000-0000-0000C9050000}"/>
    <cellStyle name="Normal 4 52" xfId="1478" xr:uid="{00000000-0005-0000-0000-0000CA050000}"/>
    <cellStyle name="Normal 4 52 2" xfId="1479" xr:uid="{00000000-0005-0000-0000-0000CB050000}"/>
    <cellStyle name="Normal 4 52 2 2" xfId="1480" xr:uid="{00000000-0005-0000-0000-0000CC050000}"/>
    <cellStyle name="Normal 4 53" xfId="1481" xr:uid="{00000000-0005-0000-0000-0000CD050000}"/>
    <cellStyle name="Normal 4 53 2" xfId="1482" xr:uid="{00000000-0005-0000-0000-0000CE050000}"/>
    <cellStyle name="Normal 4 53 2 2" xfId="1483" xr:uid="{00000000-0005-0000-0000-0000CF050000}"/>
    <cellStyle name="Normal 4 54" xfId="1484" xr:uid="{00000000-0005-0000-0000-0000D0050000}"/>
    <cellStyle name="Normal 4 54 2" xfId="1485" xr:uid="{00000000-0005-0000-0000-0000D1050000}"/>
    <cellStyle name="Normal 4 54 2 2" xfId="1486" xr:uid="{00000000-0005-0000-0000-0000D2050000}"/>
    <cellStyle name="Normal 4 55" xfId="1487" xr:uid="{00000000-0005-0000-0000-0000D3050000}"/>
    <cellStyle name="Normal 4 55 2" xfId="1488" xr:uid="{00000000-0005-0000-0000-0000D4050000}"/>
    <cellStyle name="Normal 4 55 2 2" xfId="1489" xr:uid="{00000000-0005-0000-0000-0000D5050000}"/>
    <cellStyle name="Normal 4 56" xfId="1490" xr:uid="{00000000-0005-0000-0000-0000D6050000}"/>
    <cellStyle name="Normal 4 56 2" xfId="1491" xr:uid="{00000000-0005-0000-0000-0000D7050000}"/>
    <cellStyle name="Normal 4 56 2 2" xfId="1492" xr:uid="{00000000-0005-0000-0000-0000D8050000}"/>
    <cellStyle name="Normal 4 57" xfId="1493" xr:uid="{00000000-0005-0000-0000-0000D9050000}"/>
    <cellStyle name="Normal 4 57 2" xfId="1494" xr:uid="{00000000-0005-0000-0000-0000DA050000}"/>
    <cellStyle name="Normal 4 58" xfId="1495" xr:uid="{00000000-0005-0000-0000-0000DB050000}"/>
    <cellStyle name="Normal 4 59" xfId="1496" xr:uid="{00000000-0005-0000-0000-0000DC050000}"/>
    <cellStyle name="Normal 4 6" xfId="1497" xr:uid="{00000000-0005-0000-0000-0000DD050000}"/>
    <cellStyle name="Normal 4 6 2" xfId="1498" xr:uid="{00000000-0005-0000-0000-0000DE050000}"/>
    <cellStyle name="Normal 4 6 2 2" xfId="1499" xr:uid="{00000000-0005-0000-0000-0000DF050000}"/>
    <cellStyle name="Normal 4 60" xfId="1500" xr:uid="{00000000-0005-0000-0000-0000E0050000}"/>
    <cellStyle name="Normal 4 61" xfId="1501" xr:uid="{00000000-0005-0000-0000-0000E1050000}"/>
    <cellStyle name="Normal 4 62" xfId="1502" xr:uid="{00000000-0005-0000-0000-0000E2050000}"/>
    <cellStyle name="Normal 4 63" xfId="1503" xr:uid="{00000000-0005-0000-0000-0000E3050000}"/>
    <cellStyle name="Normal 4 64" xfId="1504" xr:uid="{00000000-0005-0000-0000-0000E4050000}"/>
    <cellStyle name="Normal 4 65" xfId="1505" xr:uid="{00000000-0005-0000-0000-0000E5050000}"/>
    <cellStyle name="Normal 4 66" xfId="1506" xr:uid="{00000000-0005-0000-0000-0000E6050000}"/>
    <cellStyle name="Normal 4 67" xfId="1507" xr:uid="{00000000-0005-0000-0000-0000E7050000}"/>
    <cellStyle name="Normal 4 7" xfId="1508" xr:uid="{00000000-0005-0000-0000-0000E8050000}"/>
    <cellStyle name="Normal 4 7 2" xfId="1509" xr:uid="{00000000-0005-0000-0000-0000E9050000}"/>
    <cellStyle name="Normal 4 7 2 2" xfId="1510" xr:uid="{00000000-0005-0000-0000-0000EA050000}"/>
    <cellStyle name="Normal 4 8" xfId="1511" xr:uid="{00000000-0005-0000-0000-0000EB050000}"/>
    <cellStyle name="Normal 4 8 2" xfId="1512" xr:uid="{00000000-0005-0000-0000-0000EC050000}"/>
    <cellStyle name="Normal 4 8 2 2" xfId="1513" xr:uid="{00000000-0005-0000-0000-0000ED050000}"/>
    <cellStyle name="Normal 4 9" xfId="1514" xr:uid="{00000000-0005-0000-0000-0000EE050000}"/>
    <cellStyle name="Normal 4 9 2" xfId="1515" xr:uid="{00000000-0005-0000-0000-0000EF050000}"/>
    <cellStyle name="Normal 4 9 2 2" xfId="1516" xr:uid="{00000000-0005-0000-0000-0000F0050000}"/>
    <cellStyle name="Normal 40" xfId="1517" xr:uid="{00000000-0005-0000-0000-0000F1050000}"/>
    <cellStyle name="Normal 40 2" xfId="1518" xr:uid="{00000000-0005-0000-0000-0000F2050000}"/>
    <cellStyle name="Normal 40 2 2" xfId="1519" xr:uid="{00000000-0005-0000-0000-0000F3050000}"/>
    <cellStyle name="Normal 40 2 2 2" xfId="1520" xr:uid="{00000000-0005-0000-0000-0000F4050000}"/>
    <cellStyle name="Normal 40 3" xfId="1521" xr:uid="{00000000-0005-0000-0000-0000F5050000}"/>
    <cellStyle name="Normal 40 3 2" xfId="1522" xr:uid="{00000000-0005-0000-0000-0000F6050000}"/>
    <cellStyle name="Normal 41" xfId="1523" xr:uid="{00000000-0005-0000-0000-0000F7050000}"/>
    <cellStyle name="Normal 42" xfId="1524" xr:uid="{00000000-0005-0000-0000-0000F8050000}"/>
    <cellStyle name="Normal 43" xfId="1525" xr:uid="{00000000-0005-0000-0000-0000F9050000}"/>
    <cellStyle name="Normal 44" xfId="1526" xr:uid="{00000000-0005-0000-0000-0000FA050000}"/>
    <cellStyle name="Normal 46" xfId="1527" xr:uid="{00000000-0005-0000-0000-0000FB050000}"/>
    <cellStyle name="Normal 46 2" xfId="1528" xr:uid="{00000000-0005-0000-0000-0000FC050000}"/>
    <cellStyle name="Normal 46 2 2" xfId="1529" xr:uid="{00000000-0005-0000-0000-0000FD050000}"/>
    <cellStyle name="Normal 46 2 2 2" xfId="1530" xr:uid="{00000000-0005-0000-0000-0000FE050000}"/>
    <cellStyle name="Normal 46 3" xfId="1531" xr:uid="{00000000-0005-0000-0000-0000FF050000}"/>
    <cellStyle name="Normal 46 3 2" xfId="1532" xr:uid="{00000000-0005-0000-0000-000000060000}"/>
    <cellStyle name="Normal 48" xfId="1533" xr:uid="{00000000-0005-0000-0000-000001060000}"/>
    <cellStyle name="Normal 49" xfId="1534" xr:uid="{00000000-0005-0000-0000-000002060000}"/>
    <cellStyle name="Normal 49 2" xfId="1535" xr:uid="{00000000-0005-0000-0000-000003060000}"/>
    <cellStyle name="Normal 49 2 2" xfId="1536" xr:uid="{00000000-0005-0000-0000-000004060000}"/>
    <cellStyle name="Normal 5" xfId="1537" xr:uid="{00000000-0005-0000-0000-000005060000}"/>
    <cellStyle name="Normal 5 2" xfId="1538" xr:uid="{00000000-0005-0000-0000-000006060000}"/>
    <cellStyle name="Normal 5 2 2" xfId="1539" xr:uid="{00000000-0005-0000-0000-000007060000}"/>
    <cellStyle name="Normal 5 2 2 2" xfId="1540" xr:uid="{00000000-0005-0000-0000-000008060000}"/>
    <cellStyle name="Normal 5 3" xfId="1541" xr:uid="{00000000-0005-0000-0000-000009060000}"/>
    <cellStyle name="Normal 5 3 2" xfId="1542" xr:uid="{00000000-0005-0000-0000-00000A060000}"/>
    <cellStyle name="Normal 5 3 2 2" xfId="1543" xr:uid="{00000000-0005-0000-0000-00000B060000}"/>
    <cellStyle name="Normal 5 4" xfId="1544" xr:uid="{00000000-0005-0000-0000-00000C060000}"/>
    <cellStyle name="Normal 5 4 2" xfId="1545" xr:uid="{00000000-0005-0000-0000-00000D060000}"/>
    <cellStyle name="Normal 5 4 2 2" xfId="1546" xr:uid="{00000000-0005-0000-0000-00000E060000}"/>
    <cellStyle name="Normal 5 5" xfId="1547" xr:uid="{00000000-0005-0000-0000-00000F060000}"/>
    <cellStyle name="Normal 5 5 2" xfId="1548" xr:uid="{00000000-0005-0000-0000-000010060000}"/>
    <cellStyle name="Normal 5 5 2 2" xfId="1549" xr:uid="{00000000-0005-0000-0000-000011060000}"/>
    <cellStyle name="Normal 5 6" xfId="1550" xr:uid="{00000000-0005-0000-0000-000012060000}"/>
    <cellStyle name="Normal 5 6 2" xfId="1551" xr:uid="{00000000-0005-0000-0000-000013060000}"/>
    <cellStyle name="Normal 50 2" xfId="1552" xr:uid="{00000000-0005-0000-0000-000014060000}"/>
    <cellStyle name="Normal 50 2 2" xfId="1553" xr:uid="{00000000-0005-0000-0000-000015060000}"/>
    <cellStyle name="Normal 50 3" xfId="1554" xr:uid="{00000000-0005-0000-0000-000016060000}"/>
    <cellStyle name="Normal 51 2" xfId="1555" xr:uid="{00000000-0005-0000-0000-000017060000}"/>
    <cellStyle name="Normal 51 2 2" xfId="1556" xr:uid="{00000000-0005-0000-0000-000018060000}"/>
    <cellStyle name="Normal 51 3" xfId="1557" xr:uid="{00000000-0005-0000-0000-000019060000}"/>
    <cellStyle name="Normal 52 2" xfId="1558" xr:uid="{00000000-0005-0000-0000-00001A060000}"/>
    <cellStyle name="Normal 52 2 2" xfId="1559" xr:uid="{00000000-0005-0000-0000-00001B060000}"/>
    <cellStyle name="Normal 52 3" xfId="1560" xr:uid="{00000000-0005-0000-0000-00001C060000}"/>
    <cellStyle name="Normal 53 2" xfId="1561" xr:uid="{00000000-0005-0000-0000-00001D060000}"/>
    <cellStyle name="Normal 53 2 2" xfId="1562" xr:uid="{00000000-0005-0000-0000-00001E060000}"/>
    <cellStyle name="Normal 53 3" xfId="1563" xr:uid="{00000000-0005-0000-0000-00001F060000}"/>
    <cellStyle name="Normal 54 2" xfId="1564" xr:uid="{00000000-0005-0000-0000-000020060000}"/>
    <cellStyle name="Normal 54 2 2" xfId="1565" xr:uid="{00000000-0005-0000-0000-000021060000}"/>
    <cellStyle name="Normal 54 3" xfId="1566" xr:uid="{00000000-0005-0000-0000-000022060000}"/>
    <cellStyle name="Normal 55 2" xfId="1567" xr:uid="{00000000-0005-0000-0000-000023060000}"/>
    <cellStyle name="Normal 55 2 2" xfId="1568" xr:uid="{00000000-0005-0000-0000-000024060000}"/>
    <cellStyle name="Normal 55 3" xfId="1569" xr:uid="{00000000-0005-0000-0000-000025060000}"/>
    <cellStyle name="Normal 56 2" xfId="1570" xr:uid="{00000000-0005-0000-0000-000026060000}"/>
    <cellStyle name="Normal 56 2 2" xfId="1571" xr:uid="{00000000-0005-0000-0000-000027060000}"/>
    <cellStyle name="Normal 56 3" xfId="1572" xr:uid="{00000000-0005-0000-0000-000028060000}"/>
    <cellStyle name="Normal 57 2" xfId="1573" xr:uid="{00000000-0005-0000-0000-000029060000}"/>
    <cellStyle name="Normal 58 2" xfId="1574" xr:uid="{00000000-0005-0000-0000-00002A060000}"/>
    <cellStyle name="Normal 59 2" xfId="1575" xr:uid="{00000000-0005-0000-0000-00002B060000}"/>
    <cellStyle name="Normal 6" xfId="1576" xr:uid="{00000000-0005-0000-0000-00002C060000}"/>
    <cellStyle name="Normal 6 2" xfId="1577" xr:uid="{00000000-0005-0000-0000-00002D060000}"/>
    <cellStyle name="Normal 6 2 2" xfId="1578" xr:uid="{00000000-0005-0000-0000-00002E060000}"/>
    <cellStyle name="Normal 6 2 2 2" xfId="1579" xr:uid="{00000000-0005-0000-0000-00002F060000}"/>
    <cellStyle name="Normal 6 3" xfId="1580" xr:uid="{00000000-0005-0000-0000-000030060000}"/>
    <cellStyle name="Normal 6 3 2" xfId="1581" xr:uid="{00000000-0005-0000-0000-000031060000}"/>
    <cellStyle name="Normal 6 3 2 2" xfId="1582" xr:uid="{00000000-0005-0000-0000-000032060000}"/>
    <cellStyle name="Normal 6 4" xfId="1583" xr:uid="{00000000-0005-0000-0000-000033060000}"/>
    <cellStyle name="Normal 6 4 2" xfId="1584" xr:uid="{00000000-0005-0000-0000-000034060000}"/>
    <cellStyle name="Normal 6 4 2 2" xfId="1585" xr:uid="{00000000-0005-0000-0000-000035060000}"/>
    <cellStyle name="Normal 6 5" xfId="1586" xr:uid="{00000000-0005-0000-0000-000036060000}"/>
    <cellStyle name="Normal 6 5 2" xfId="1587" xr:uid="{00000000-0005-0000-0000-000037060000}"/>
    <cellStyle name="Normal 6 5 2 2" xfId="1588" xr:uid="{00000000-0005-0000-0000-000038060000}"/>
    <cellStyle name="Normal 6 6" xfId="1589" xr:uid="{00000000-0005-0000-0000-000039060000}"/>
    <cellStyle name="Normal 6 6 2" xfId="1590" xr:uid="{00000000-0005-0000-0000-00003A060000}"/>
    <cellStyle name="Normal 60 2" xfId="1591" xr:uid="{00000000-0005-0000-0000-00003B060000}"/>
    <cellStyle name="Normal 7 10" xfId="1592" xr:uid="{00000000-0005-0000-0000-00003C060000}"/>
    <cellStyle name="Normal 7 10 2" xfId="1593" xr:uid="{00000000-0005-0000-0000-00003D060000}"/>
    <cellStyle name="Normal 7 10 2 2" xfId="1594" xr:uid="{00000000-0005-0000-0000-00003E060000}"/>
    <cellStyle name="Normal 7 11" xfId="1595" xr:uid="{00000000-0005-0000-0000-00003F060000}"/>
    <cellStyle name="Normal 7 11 2" xfId="1596" xr:uid="{00000000-0005-0000-0000-000040060000}"/>
    <cellStyle name="Normal 7 11 2 2" xfId="1597" xr:uid="{00000000-0005-0000-0000-000041060000}"/>
    <cellStyle name="Normal 7 12" xfId="1598" xr:uid="{00000000-0005-0000-0000-000042060000}"/>
    <cellStyle name="Normal 7 12 2" xfId="1599" xr:uid="{00000000-0005-0000-0000-000043060000}"/>
    <cellStyle name="Normal 7 12 2 2" xfId="1600" xr:uid="{00000000-0005-0000-0000-000044060000}"/>
    <cellStyle name="Normal 7 13" xfId="1601" xr:uid="{00000000-0005-0000-0000-000045060000}"/>
    <cellStyle name="Normal 7 13 2" xfId="1602" xr:uid="{00000000-0005-0000-0000-000046060000}"/>
    <cellStyle name="Normal 7 13 2 2" xfId="1603" xr:uid="{00000000-0005-0000-0000-000047060000}"/>
    <cellStyle name="Normal 7 14" xfId="1604" xr:uid="{00000000-0005-0000-0000-000048060000}"/>
    <cellStyle name="Normal 7 14 2" xfId="1605" xr:uid="{00000000-0005-0000-0000-000049060000}"/>
    <cellStyle name="Normal 7 14 2 2" xfId="1606" xr:uid="{00000000-0005-0000-0000-00004A060000}"/>
    <cellStyle name="Normal 7 15" xfId="1607" xr:uid="{00000000-0005-0000-0000-00004B060000}"/>
    <cellStyle name="Normal 7 15 2" xfId="1608" xr:uid="{00000000-0005-0000-0000-00004C060000}"/>
    <cellStyle name="Normal 7 15 2 2" xfId="1609" xr:uid="{00000000-0005-0000-0000-00004D060000}"/>
    <cellStyle name="Normal 7 16" xfId="1610" xr:uid="{00000000-0005-0000-0000-00004E060000}"/>
    <cellStyle name="Normal 7 16 2" xfId="1611" xr:uid="{00000000-0005-0000-0000-00004F060000}"/>
    <cellStyle name="Normal 7 16 2 2" xfId="1612" xr:uid="{00000000-0005-0000-0000-000050060000}"/>
    <cellStyle name="Normal 7 17" xfId="1613" xr:uid="{00000000-0005-0000-0000-000051060000}"/>
    <cellStyle name="Normal 7 17 2" xfId="1614" xr:uid="{00000000-0005-0000-0000-000052060000}"/>
    <cellStyle name="Normal 7 17 2 2" xfId="1615" xr:uid="{00000000-0005-0000-0000-000053060000}"/>
    <cellStyle name="Normal 7 18" xfId="1616" xr:uid="{00000000-0005-0000-0000-000054060000}"/>
    <cellStyle name="Normal 7 18 2" xfId="1617" xr:uid="{00000000-0005-0000-0000-000055060000}"/>
    <cellStyle name="Normal 7 18 2 2" xfId="1618" xr:uid="{00000000-0005-0000-0000-000056060000}"/>
    <cellStyle name="Normal 7 19" xfId="1619" xr:uid="{00000000-0005-0000-0000-000057060000}"/>
    <cellStyle name="Normal 7 19 2" xfId="1620" xr:uid="{00000000-0005-0000-0000-000058060000}"/>
    <cellStyle name="Normal 7 19 2 2" xfId="1621" xr:uid="{00000000-0005-0000-0000-000059060000}"/>
    <cellStyle name="Normal 7 2" xfId="1622" xr:uid="{00000000-0005-0000-0000-00005A060000}"/>
    <cellStyle name="Normal 7 2 2" xfId="1623" xr:uid="{00000000-0005-0000-0000-00005B060000}"/>
    <cellStyle name="Normal 7 2 2 2" xfId="1624" xr:uid="{00000000-0005-0000-0000-00005C060000}"/>
    <cellStyle name="Normal 7 20" xfId="1625" xr:uid="{00000000-0005-0000-0000-00005D060000}"/>
    <cellStyle name="Normal 7 20 2" xfId="1626" xr:uid="{00000000-0005-0000-0000-00005E060000}"/>
    <cellStyle name="Normal 7 20 2 2" xfId="1627" xr:uid="{00000000-0005-0000-0000-00005F060000}"/>
    <cellStyle name="Normal 7 21" xfId="1628" xr:uid="{00000000-0005-0000-0000-000060060000}"/>
    <cellStyle name="Normal 7 21 2" xfId="1629" xr:uid="{00000000-0005-0000-0000-000061060000}"/>
    <cellStyle name="Normal 7 21 2 2" xfId="1630" xr:uid="{00000000-0005-0000-0000-000062060000}"/>
    <cellStyle name="Normal 7 22" xfId="1631" xr:uid="{00000000-0005-0000-0000-000063060000}"/>
    <cellStyle name="Normal 7 22 2" xfId="1632" xr:uid="{00000000-0005-0000-0000-000064060000}"/>
    <cellStyle name="Normal 7 22 2 2" xfId="1633" xr:uid="{00000000-0005-0000-0000-000065060000}"/>
    <cellStyle name="Normal 7 23" xfId="1634" xr:uid="{00000000-0005-0000-0000-000066060000}"/>
    <cellStyle name="Normal 7 23 2" xfId="1635" xr:uid="{00000000-0005-0000-0000-000067060000}"/>
    <cellStyle name="Normal 7 23 2 2" xfId="1636" xr:uid="{00000000-0005-0000-0000-000068060000}"/>
    <cellStyle name="Normal 7 24" xfId="1637" xr:uid="{00000000-0005-0000-0000-000069060000}"/>
    <cellStyle name="Normal 7 24 2" xfId="1638" xr:uid="{00000000-0005-0000-0000-00006A060000}"/>
    <cellStyle name="Normal 7 24 2 2" xfId="1639" xr:uid="{00000000-0005-0000-0000-00006B060000}"/>
    <cellStyle name="Normal 7 25" xfId="1640" xr:uid="{00000000-0005-0000-0000-00006C060000}"/>
    <cellStyle name="Normal 7 25 2" xfId="1641" xr:uid="{00000000-0005-0000-0000-00006D060000}"/>
    <cellStyle name="Normal 7 25 2 2" xfId="1642" xr:uid="{00000000-0005-0000-0000-00006E060000}"/>
    <cellStyle name="Normal 7 26" xfId="1643" xr:uid="{00000000-0005-0000-0000-00006F060000}"/>
    <cellStyle name="Normal 7 26 2" xfId="1644" xr:uid="{00000000-0005-0000-0000-000070060000}"/>
    <cellStyle name="Normal 7 26 2 2" xfId="1645" xr:uid="{00000000-0005-0000-0000-000071060000}"/>
    <cellStyle name="Normal 7 27" xfId="1646" xr:uid="{00000000-0005-0000-0000-000072060000}"/>
    <cellStyle name="Normal 7 27 2" xfId="1647" xr:uid="{00000000-0005-0000-0000-000073060000}"/>
    <cellStyle name="Normal 7 27 2 2" xfId="1648" xr:uid="{00000000-0005-0000-0000-000074060000}"/>
    <cellStyle name="Normal 7 28" xfId="1649" xr:uid="{00000000-0005-0000-0000-000075060000}"/>
    <cellStyle name="Normal 7 28 2" xfId="1650" xr:uid="{00000000-0005-0000-0000-000076060000}"/>
    <cellStyle name="Normal 7 28 2 2" xfId="1651" xr:uid="{00000000-0005-0000-0000-000077060000}"/>
    <cellStyle name="Normal 7 29" xfId="1652" xr:uid="{00000000-0005-0000-0000-000078060000}"/>
    <cellStyle name="Normal 7 29 2" xfId="1653" xr:uid="{00000000-0005-0000-0000-000079060000}"/>
    <cellStyle name="Normal 7 29 2 2" xfId="1654" xr:uid="{00000000-0005-0000-0000-00007A060000}"/>
    <cellStyle name="Normal 7 3" xfId="1655" xr:uid="{00000000-0005-0000-0000-00007B060000}"/>
    <cellStyle name="Normal 7 3 2" xfId="1656" xr:uid="{00000000-0005-0000-0000-00007C060000}"/>
    <cellStyle name="Normal 7 3 2 2" xfId="1657" xr:uid="{00000000-0005-0000-0000-00007D060000}"/>
    <cellStyle name="Normal 7 30" xfId="1658" xr:uid="{00000000-0005-0000-0000-00007E060000}"/>
    <cellStyle name="Normal 7 30 2" xfId="1659" xr:uid="{00000000-0005-0000-0000-00007F060000}"/>
    <cellStyle name="Normal 7 30 2 2" xfId="1660" xr:uid="{00000000-0005-0000-0000-000080060000}"/>
    <cellStyle name="Normal 7 31" xfId="1661" xr:uid="{00000000-0005-0000-0000-000081060000}"/>
    <cellStyle name="Normal 7 31 2" xfId="1662" xr:uid="{00000000-0005-0000-0000-000082060000}"/>
    <cellStyle name="Normal 7 31 2 2" xfId="1663" xr:uid="{00000000-0005-0000-0000-000083060000}"/>
    <cellStyle name="Normal 7 32" xfId="1664" xr:uid="{00000000-0005-0000-0000-000084060000}"/>
    <cellStyle name="Normal 7 32 2" xfId="1665" xr:uid="{00000000-0005-0000-0000-000085060000}"/>
    <cellStyle name="Normal 7 32 2 2" xfId="1666" xr:uid="{00000000-0005-0000-0000-000086060000}"/>
    <cellStyle name="Normal 7 33" xfId="1667" xr:uid="{00000000-0005-0000-0000-000087060000}"/>
    <cellStyle name="Normal 7 33 2" xfId="1668" xr:uid="{00000000-0005-0000-0000-000088060000}"/>
    <cellStyle name="Normal 7 33 2 2" xfId="1669" xr:uid="{00000000-0005-0000-0000-000089060000}"/>
    <cellStyle name="Normal 7 34" xfId="1670" xr:uid="{00000000-0005-0000-0000-00008A060000}"/>
    <cellStyle name="Normal 7 34 2" xfId="1671" xr:uid="{00000000-0005-0000-0000-00008B060000}"/>
    <cellStyle name="Normal 7 34 2 2" xfId="1672" xr:uid="{00000000-0005-0000-0000-00008C060000}"/>
    <cellStyle name="Normal 7 35" xfId="1673" xr:uid="{00000000-0005-0000-0000-00008D060000}"/>
    <cellStyle name="Normal 7 35 2" xfId="1674" xr:uid="{00000000-0005-0000-0000-00008E060000}"/>
    <cellStyle name="Normal 7 35 2 2" xfId="1675" xr:uid="{00000000-0005-0000-0000-00008F060000}"/>
    <cellStyle name="Normal 7 36" xfId="1676" xr:uid="{00000000-0005-0000-0000-000090060000}"/>
    <cellStyle name="Normal 7 36 2" xfId="1677" xr:uid="{00000000-0005-0000-0000-000091060000}"/>
    <cellStyle name="Normal 7 36 2 2" xfId="1678" xr:uid="{00000000-0005-0000-0000-000092060000}"/>
    <cellStyle name="Normal 7 37" xfId="1679" xr:uid="{00000000-0005-0000-0000-000093060000}"/>
    <cellStyle name="Normal 7 37 2" xfId="1680" xr:uid="{00000000-0005-0000-0000-000094060000}"/>
    <cellStyle name="Normal 7 37 2 2" xfId="1681" xr:uid="{00000000-0005-0000-0000-000095060000}"/>
    <cellStyle name="Normal 7 38" xfId="1682" xr:uid="{00000000-0005-0000-0000-000096060000}"/>
    <cellStyle name="Normal 7 38 2" xfId="1683" xr:uid="{00000000-0005-0000-0000-000097060000}"/>
    <cellStyle name="Normal 7 38 2 2" xfId="1684" xr:uid="{00000000-0005-0000-0000-000098060000}"/>
    <cellStyle name="Normal 7 39" xfId="1685" xr:uid="{00000000-0005-0000-0000-000099060000}"/>
    <cellStyle name="Normal 7 39 2" xfId="1686" xr:uid="{00000000-0005-0000-0000-00009A060000}"/>
    <cellStyle name="Normal 7 39 2 2" xfId="1687" xr:uid="{00000000-0005-0000-0000-00009B060000}"/>
    <cellStyle name="Normal 7 4" xfId="1688" xr:uid="{00000000-0005-0000-0000-00009C060000}"/>
    <cellStyle name="Normal 7 4 2" xfId="1689" xr:uid="{00000000-0005-0000-0000-00009D060000}"/>
    <cellStyle name="Normal 7 4 2 2" xfId="1690" xr:uid="{00000000-0005-0000-0000-00009E060000}"/>
    <cellStyle name="Normal 7 40" xfId="1691" xr:uid="{00000000-0005-0000-0000-00009F060000}"/>
    <cellStyle name="Normal 7 40 2" xfId="1692" xr:uid="{00000000-0005-0000-0000-0000A0060000}"/>
    <cellStyle name="Normal 7 40 2 2" xfId="1693" xr:uid="{00000000-0005-0000-0000-0000A1060000}"/>
    <cellStyle name="Normal 7 41" xfId="1694" xr:uid="{00000000-0005-0000-0000-0000A2060000}"/>
    <cellStyle name="Normal 7 41 2" xfId="1695" xr:uid="{00000000-0005-0000-0000-0000A3060000}"/>
    <cellStyle name="Normal 7 41 2 2" xfId="1696" xr:uid="{00000000-0005-0000-0000-0000A4060000}"/>
    <cellStyle name="Normal 7 42" xfId="1697" xr:uid="{00000000-0005-0000-0000-0000A5060000}"/>
    <cellStyle name="Normal 7 42 2" xfId="1698" xr:uid="{00000000-0005-0000-0000-0000A6060000}"/>
    <cellStyle name="Normal 7 42 2 2" xfId="1699" xr:uid="{00000000-0005-0000-0000-0000A7060000}"/>
    <cellStyle name="Normal 7 43" xfId="1700" xr:uid="{00000000-0005-0000-0000-0000A8060000}"/>
    <cellStyle name="Normal 7 43 2" xfId="1701" xr:uid="{00000000-0005-0000-0000-0000A9060000}"/>
    <cellStyle name="Normal 7 43 2 2" xfId="1702" xr:uid="{00000000-0005-0000-0000-0000AA060000}"/>
    <cellStyle name="Normal 7 44" xfId="1703" xr:uid="{00000000-0005-0000-0000-0000AB060000}"/>
    <cellStyle name="Normal 7 44 2" xfId="1704" xr:uid="{00000000-0005-0000-0000-0000AC060000}"/>
    <cellStyle name="Normal 7 44 2 2" xfId="1705" xr:uid="{00000000-0005-0000-0000-0000AD060000}"/>
    <cellStyle name="Normal 7 45" xfId="1706" xr:uid="{00000000-0005-0000-0000-0000AE060000}"/>
    <cellStyle name="Normal 7 45 2" xfId="1707" xr:uid="{00000000-0005-0000-0000-0000AF060000}"/>
    <cellStyle name="Normal 7 46" xfId="1708" xr:uid="{00000000-0005-0000-0000-0000B0060000}"/>
    <cellStyle name="Normal 7 47" xfId="1709" xr:uid="{00000000-0005-0000-0000-0000B1060000}"/>
    <cellStyle name="Normal 7 48" xfId="1710" xr:uid="{00000000-0005-0000-0000-0000B2060000}"/>
    <cellStyle name="Normal 7 49" xfId="1711" xr:uid="{00000000-0005-0000-0000-0000B3060000}"/>
    <cellStyle name="Normal 7 5" xfId="1712" xr:uid="{00000000-0005-0000-0000-0000B4060000}"/>
    <cellStyle name="Normal 7 5 2" xfId="1713" xr:uid="{00000000-0005-0000-0000-0000B5060000}"/>
    <cellStyle name="Normal 7 5 2 2" xfId="1714" xr:uid="{00000000-0005-0000-0000-0000B6060000}"/>
    <cellStyle name="Normal 7 50" xfId="1715" xr:uid="{00000000-0005-0000-0000-0000B7060000}"/>
    <cellStyle name="Normal 7 51" xfId="1716" xr:uid="{00000000-0005-0000-0000-0000B8060000}"/>
    <cellStyle name="Normal 7 52" xfId="1717" xr:uid="{00000000-0005-0000-0000-0000B9060000}"/>
    <cellStyle name="Normal 7 53" xfId="1718" xr:uid="{00000000-0005-0000-0000-0000BA060000}"/>
    <cellStyle name="Normal 7 54" xfId="1719" xr:uid="{00000000-0005-0000-0000-0000BB060000}"/>
    <cellStyle name="Normal 7 55" xfId="1720" xr:uid="{00000000-0005-0000-0000-0000BC060000}"/>
    <cellStyle name="Normal 7 6" xfId="1721" xr:uid="{00000000-0005-0000-0000-0000BD060000}"/>
    <cellStyle name="Normal 7 6 2" xfId="1722" xr:uid="{00000000-0005-0000-0000-0000BE060000}"/>
    <cellStyle name="Normal 7 6 2 2" xfId="1723" xr:uid="{00000000-0005-0000-0000-0000BF060000}"/>
    <cellStyle name="Normal 7 7" xfId="1724" xr:uid="{00000000-0005-0000-0000-0000C0060000}"/>
    <cellStyle name="Normal 7 7 2" xfId="1725" xr:uid="{00000000-0005-0000-0000-0000C1060000}"/>
    <cellStyle name="Normal 7 7 2 2" xfId="1726" xr:uid="{00000000-0005-0000-0000-0000C2060000}"/>
    <cellStyle name="Normal 7 8" xfId="1727" xr:uid="{00000000-0005-0000-0000-0000C3060000}"/>
    <cellStyle name="Normal 7 8 2" xfId="1728" xr:uid="{00000000-0005-0000-0000-0000C4060000}"/>
    <cellStyle name="Normal 7 8 2 2" xfId="1729" xr:uid="{00000000-0005-0000-0000-0000C5060000}"/>
    <cellStyle name="Normal 7 9" xfId="1730" xr:uid="{00000000-0005-0000-0000-0000C6060000}"/>
    <cellStyle name="Normal 7 9 2" xfId="1731" xr:uid="{00000000-0005-0000-0000-0000C7060000}"/>
    <cellStyle name="Normal 7 9 2 2" xfId="1732" xr:uid="{00000000-0005-0000-0000-0000C8060000}"/>
    <cellStyle name="Normal 8" xfId="1733" xr:uid="{00000000-0005-0000-0000-0000C9060000}"/>
    <cellStyle name="Normal 8 2" xfId="1734" xr:uid="{00000000-0005-0000-0000-0000CA060000}"/>
    <cellStyle name="Normal 8 2 2" xfId="1735" xr:uid="{00000000-0005-0000-0000-0000CB060000}"/>
    <cellStyle name="Normal 8 2 2 2" xfId="1736" xr:uid="{00000000-0005-0000-0000-0000CC060000}"/>
    <cellStyle name="Normal 8 3" xfId="1737" xr:uid="{00000000-0005-0000-0000-0000CD060000}"/>
    <cellStyle name="Normal 8 3 2" xfId="1738" xr:uid="{00000000-0005-0000-0000-0000CE060000}"/>
    <cellStyle name="Normal 8 3 2 2" xfId="1739" xr:uid="{00000000-0005-0000-0000-0000CF060000}"/>
    <cellStyle name="Normal 8 4" xfId="1740" xr:uid="{00000000-0005-0000-0000-0000D0060000}"/>
    <cellStyle name="Normal 8 4 2" xfId="1741" xr:uid="{00000000-0005-0000-0000-0000D1060000}"/>
    <cellStyle name="Normal 8 4 2 2" xfId="1742" xr:uid="{00000000-0005-0000-0000-0000D2060000}"/>
    <cellStyle name="Normal 8 5" xfId="1743" xr:uid="{00000000-0005-0000-0000-0000D3060000}"/>
    <cellStyle name="Normal 8 5 2" xfId="1744" xr:uid="{00000000-0005-0000-0000-0000D4060000}"/>
    <cellStyle name="Normal 8 5 2 2" xfId="1745" xr:uid="{00000000-0005-0000-0000-0000D5060000}"/>
    <cellStyle name="Normal 8 6" xfId="1746" xr:uid="{00000000-0005-0000-0000-0000D6060000}"/>
    <cellStyle name="Normal 8 6 2" xfId="1747" xr:uid="{00000000-0005-0000-0000-0000D7060000}"/>
    <cellStyle name="Normal 9" xfId="1748" xr:uid="{00000000-0005-0000-0000-0000D8060000}"/>
    <cellStyle name="Normal 9 2" xfId="1749" xr:uid="{00000000-0005-0000-0000-0000D9060000}"/>
    <cellStyle name="Normal 9 2 2" xfId="1750" xr:uid="{00000000-0005-0000-0000-0000DA060000}"/>
    <cellStyle name="Normal 9 2 2 2" xfId="1751" xr:uid="{00000000-0005-0000-0000-0000DB060000}"/>
    <cellStyle name="Normal 9 3" xfId="1752" xr:uid="{00000000-0005-0000-0000-0000DC060000}"/>
    <cellStyle name="Normal 9 3 2" xfId="1753" xr:uid="{00000000-0005-0000-0000-0000DD060000}"/>
    <cellStyle name="Normal 9 3 2 2" xfId="1754" xr:uid="{00000000-0005-0000-0000-0000DE060000}"/>
    <cellStyle name="Normal 9 4" xfId="1755" xr:uid="{00000000-0005-0000-0000-0000DF060000}"/>
    <cellStyle name="Normal 9 4 2" xfId="1756" xr:uid="{00000000-0005-0000-0000-0000E0060000}"/>
    <cellStyle name="Normal 9 4 2 2" xfId="1757" xr:uid="{00000000-0005-0000-0000-0000E1060000}"/>
    <cellStyle name="Normal 9 5" xfId="1758" xr:uid="{00000000-0005-0000-0000-0000E2060000}"/>
    <cellStyle name="Normal 9 5 2" xfId="1759" xr:uid="{00000000-0005-0000-0000-0000E3060000}"/>
    <cellStyle name="Normal 9 5 2 2" xfId="1760" xr:uid="{00000000-0005-0000-0000-0000E4060000}"/>
    <cellStyle name="Normal 9 6" xfId="1761" xr:uid="{00000000-0005-0000-0000-0000E5060000}"/>
    <cellStyle name="Normal 9 6 2" xfId="1762" xr:uid="{00000000-0005-0000-0000-0000E6060000}"/>
    <cellStyle name="Percent 10" xfId="2500" xr:uid="{00000000-0005-0000-0000-0000E7060000}"/>
    <cellStyle name="Percent 10 10" xfId="1763" xr:uid="{00000000-0005-0000-0000-0000E8060000}"/>
    <cellStyle name="Percent 10 10 2" xfId="1764" xr:uid="{00000000-0005-0000-0000-0000E9060000}"/>
    <cellStyle name="Percent 10 10 2 2" xfId="1765" xr:uid="{00000000-0005-0000-0000-0000EA060000}"/>
    <cellStyle name="Percent 10 11" xfId="1766" xr:uid="{00000000-0005-0000-0000-0000EB060000}"/>
    <cellStyle name="Percent 10 11 2" xfId="1767" xr:uid="{00000000-0005-0000-0000-0000EC060000}"/>
    <cellStyle name="Percent 10 11 2 2" xfId="1768" xr:uid="{00000000-0005-0000-0000-0000ED060000}"/>
    <cellStyle name="Percent 10 12" xfId="1769" xr:uid="{00000000-0005-0000-0000-0000EE060000}"/>
    <cellStyle name="Percent 10 12 2" xfId="1770" xr:uid="{00000000-0005-0000-0000-0000EF060000}"/>
    <cellStyle name="Percent 10 12 2 2" xfId="1771" xr:uid="{00000000-0005-0000-0000-0000F0060000}"/>
    <cellStyle name="Percent 10 13" xfId="1772" xr:uid="{00000000-0005-0000-0000-0000F1060000}"/>
    <cellStyle name="Percent 10 13 2" xfId="1773" xr:uid="{00000000-0005-0000-0000-0000F2060000}"/>
    <cellStyle name="Percent 10 13 2 2" xfId="1774" xr:uid="{00000000-0005-0000-0000-0000F3060000}"/>
    <cellStyle name="Percent 10 14" xfId="1775" xr:uid="{00000000-0005-0000-0000-0000F4060000}"/>
    <cellStyle name="Percent 10 14 2" xfId="1776" xr:uid="{00000000-0005-0000-0000-0000F5060000}"/>
    <cellStyle name="Percent 10 14 2 2" xfId="1777" xr:uid="{00000000-0005-0000-0000-0000F6060000}"/>
    <cellStyle name="Percent 10 15" xfId="1778" xr:uid="{00000000-0005-0000-0000-0000F7060000}"/>
    <cellStyle name="Percent 10 15 2" xfId="1779" xr:uid="{00000000-0005-0000-0000-0000F8060000}"/>
    <cellStyle name="Percent 10 15 2 2" xfId="1780" xr:uid="{00000000-0005-0000-0000-0000F9060000}"/>
    <cellStyle name="Percent 10 16" xfId="1781" xr:uid="{00000000-0005-0000-0000-0000FA060000}"/>
    <cellStyle name="Percent 10 16 2" xfId="1782" xr:uid="{00000000-0005-0000-0000-0000FB060000}"/>
    <cellStyle name="Percent 10 16 2 2" xfId="1783" xr:uid="{00000000-0005-0000-0000-0000FC060000}"/>
    <cellStyle name="Percent 10 17" xfId="1784" xr:uid="{00000000-0005-0000-0000-0000FD060000}"/>
    <cellStyle name="Percent 10 17 2" xfId="1785" xr:uid="{00000000-0005-0000-0000-0000FE060000}"/>
    <cellStyle name="Percent 10 17 2 2" xfId="1786" xr:uid="{00000000-0005-0000-0000-0000FF060000}"/>
    <cellStyle name="Percent 10 18" xfId="1787" xr:uid="{00000000-0005-0000-0000-000000070000}"/>
    <cellStyle name="Percent 10 18 2" xfId="1788" xr:uid="{00000000-0005-0000-0000-000001070000}"/>
    <cellStyle name="Percent 10 18 2 2" xfId="1789" xr:uid="{00000000-0005-0000-0000-000002070000}"/>
    <cellStyle name="Percent 10 19" xfId="1790" xr:uid="{00000000-0005-0000-0000-000003070000}"/>
    <cellStyle name="Percent 10 19 2" xfId="1791" xr:uid="{00000000-0005-0000-0000-000004070000}"/>
    <cellStyle name="Percent 10 19 2 2" xfId="1792" xr:uid="{00000000-0005-0000-0000-000005070000}"/>
    <cellStyle name="Percent 10 2" xfId="1793" xr:uid="{00000000-0005-0000-0000-000006070000}"/>
    <cellStyle name="Percent 10 2 2" xfId="1794" xr:uid="{00000000-0005-0000-0000-000007070000}"/>
    <cellStyle name="Percent 10 2 2 2" xfId="1795" xr:uid="{00000000-0005-0000-0000-000008070000}"/>
    <cellStyle name="Percent 10 20" xfId="1796" xr:uid="{00000000-0005-0000-0000-000009070000}"/>
    <cellStyle name="Percent 10 20 2" xfId="1797" xr:uid="{00000000-0005-0000-0000-00000A070000}"/>
    <cellStyle name="Percent 10 20 2 2" xfId="1798" xr:uid="{00000000-0005-0000-0000-00000B070000}"/>
    <cellStyle name="Percent 10 21" xfId="1799" xr:uid="{00000000-0005-0000-0000-00000C070000}"/>
    <cellStyle name="Percent 10 21 2" xfId="1800" xr:uid="{00000000-0005-0000-0000-00000D070000}"/>
    <cellStyle name="Percent 10 21 2 2" xfId="1801" xr:uid="{00000000-0005-0000-0000-00000E070000}"/>
    <cellStyle name="Percent 10 22" xfId="1802" xr:uid="{00000000-0005-0000-0000-00000F070000}"/>
    <cellStyle name="Percent 10 22 2" xfId="1803" xr:uid="{00000000-0005-0000-0000-000010070000}"/>
    <cellStyle name="Percent 10 23" xfId="1804" xr:uid="{00000000-0005-0000-0000-000011070000}"/>
    <cellStyle name="Percent 10 24" xfId="1805" xr:uid="{00000000-0005-0000-0000-000012070000}"/>
    <cellStyle name="Percent 10 25" xfId="1806" xr:uid="{00000000-0005-0000-0000-000013070000}"/>
    <cellStyle name="Percent 10 26" xfId="1807" xr:uid="{00000000-0005-0000-0000-000014070000}"/>
    <cellStyle name="Percent 10 27" xfId="1808" xr:uid="{00000000-0005-0000-0000-000015070000}"/>
    <cellStyle name="Percent 10 28" xfId="1809" xr:uid="{00000000-0005-0000-0000-000016070000}"/>
    <cellStyle name="Percent 10 29" xfId="1810" xr:uid="{00000000-0005-0000-0000-000017070000}"/>
    <cellStyle name="Percent 10 3" xfId="1811" xr:uid="{00000000-0005-0000-0000-000018070000}"/>
    <cellStyle name="Percent 10 3 2" xfId="1812" xr:uid="{00000000-0005-0000-0000-000019070000}"/>
    <cellStyle name="Percent 10 3 2 2" xfId="1813" xr:uid="{00000000-0005-0000-0000-00001A070000}"/>
    <cellStyle name="Percent 10 30" xfId="1814" xr:uid="{00000000-0005-0000-0000-00001B070000}"/>
    <cellStyle name="Percent 10 31" xfId="1815" xr:uid="{00000000-0005-0000-0000-00001C070000}"/>
    <cellStyle name="Percent 10 32" xfId="1816" xr:uid="{00000000-0005-0000-0000-00001D070000}"/>
    <cellStyle name="Percent 10 33" xfId="1817" xr:uid="{00000000-0005-0000-0000-00001E070000}"/>
    <cellStyle name="Percent 10 34" xfId="1818" xr:uid="{00000000-0005-0000-0000-00001F070000}"/>
    <cellStyle name="Percent 10 35" xfId="1819" xr:uid="{00000000-0005-0000-0000-000020070000}"/>
    <cellStyle name="Percent 10 36" xfId="1820" xr:uid="{00000000-0005-0000-0000-000021070000}"/>
    <cellStyle name="Percent 10 37" xfId="1821" xr:uid="{00000000-0005-0000-0000-000022070000}"/>
    <cellStyle name="Percent 10 38" xfId="1822" xr:uid="{00000000-0005-0000-0000-000023070000}"/>
    <cellStyle name="Percent 10 4" xfId="1823" xr:uid="{00000000-0005-0000-0000-000024070000}"/>
    <cellStyle name="Percent 10 4 2" xfId="1824" xr:uid="{00000000-0005-0000-0000-000025070000}"/>
    <cellStyle name="Percent 10 4 2 2" xfId="1825" xr:uid="{00000000-0005-0000-0000-000026070000}"/>
    <cellStyle name="Percent 10 5" xfId="1826" xr:uid="{00000000-0005-0000-0000-000027070000}"/>
    <cellStyle name="Percent 10 5 2" xfId="1827" xr:uid="{00000000-0005-0000-0000-000028070000}"/>
    <cellStyle name="Percent 10 5 2 2" xfId="1828" xr:uid="{00000000-0005-0000-0000-000029070000}"/>
    <cellStyle name="Percent 10 6" xfId="1829" xr:uid="{00000000-0005-0000-0000-00002A070000}"/>
    <cellStyle name="Percent 10 6 2" xfId="1830" xr:uid="{00000000-0005-0000-0000-00002B070000}"/>
    <cellStyle name="Percent 10 6 2 2" xfId="1831" xr:uid="{00000000-0005-0000-0000-00002C070000}"/>
    <cellStyle name="Percent 10 7" xfId="1832" xr:uid="{00000000-0005-0000-0000-00002D070000}"/>
    <cellStyle name="Percent 10 7 2" xfId="1833" xr:uid="{00000000-0005-0000-0000-00002E070000}"/>
    <cellStyle name="Percent 10 7 2 2" xfId="1834" xr:uid="{00000000-0005-0000-0000-00002F070000}"/>
    <cellStyle name="Percent 10 8" xfId="1835" xr:uid="{00000000-0005-0000-0000-000030070000}"/>
    <cellStyle name="Percent 10 8 2" xfId="1836" xr:uid="{00000000-0005-0000-0000-000031070000}"/>
    <cellStyle name="Percent 10 8 2 2" xfId="1837" xr:uid="{00000000-0005-0000-0000-000032070000}"/>
    <cellStyle name="Percent 10 9" xfId="1838" xr:uid="{00000000-0005-0000-0000-000033070000}"/>
    <cellStyle name="Percent 10 9 2" xfId="1839" xr:uid="{00000000-0005-0000-0000-000034070000}"/>
    <cellStyle name="Percent 10 9 2 2" xfId="1840" xr:uid="{00000000-0005-0000-0000-000035070000}"/>
    <cellStyle name="Percent 12 10" xfId="1841" xr:uid="{00000000-0005-0000-0000-000036070000}"/>
    <cellStyle name="Percent 12 10 2" xfId="1842" xr:uid="{00000000-0005-0000-0000-000037070000}"/>
    <cellStyle name="Percent 12 10 2 2" xfId="1843" xr:uid="{00000000-0005-0000-0000-000038070000}"/>
    <cellStyle name="Percent 12 11" xfId="1844" xr:uid="{00000000-0005-0000-0000-000039070000}"/>
    <cellStyle name="Percent 12 11 2" xfId="1845" xr:uid="{00000000-0005-0000-0000-00003A070000}"/>
    <cellStyle name="Percent 12 11 2 2" xfId="1846" xr:uid="{00000000-0005-0000-0000-00003B070000}"/>
    <cellStyle name="Percent 12 12" xfId="1847" xr:uid="{00000000-0005-0000-0000-00003C070000}"/>
    <cellStyle name="Percent 12 12 2" xfId="1848" xr:uid="{00000000-0005-0000-0000-00003D070000}"/>
    <cellStyle name="Percent 12 12 2 2" xfId="1849" xr:uid="{00000000-0005-0000-0000-00003E070000}"/>
    <cellStyle name="Percent 12 13" xfId="1850" xr:uid="{00000000-0005-0000-0000-00003F070000}"/>
    <cellStyle name="Percent 12 13 2" xfId="1851" xr:uid="{00000000-0005-0000-0000-000040070000}"/>
    <cellStyle name="Percent 12 13 2 2" xfId="1852" xr:uid="{00000000-0005-0000-0000-000041070000}"/>
    <cellStyle name="Percent 12 14" xfId="1853" xr:uid="{00000000-0005-0000-0000-000042070000}"/>
    <cellStyle name="Percent 12 14 2" xfId="1854" xr:uid="{00000000-0005-0000-0000-000043070000}"/>
    <cellStyle name="Percent 12 14 2 2" xfId="1855" xr:uid="{00000000-0005-0000-0000-000044070000}"/>
    <cellStyle name="Percent 12 15" xfId="1856" xr:uid="{00000000-0005-0000-0000-000045070000}"/>
    <cellStyle name="Percent 12 15 2" xfId="1857" xr:uid="{00000000-0005-0000-0000-000046070000}"/>
    <cellStyle name="Percent 12 15 2 2" xfId="1858" xr:uid="{00000000-0005-0000-0000-000047070000}"/>
    <cellStyle name="Percent 12 16" xfId="1859" xr:uid="{00000000-0005-0000-0000-000048070000}"/>
    <cellStyle name="Percent 12 16 2" xfId="1860" xr:uid="{00000000-0005-0000-0000-000049070000}"/>
    <cellStyle name="Percent 12 16 2 2" xfId="1861" xr:uid="{00000000-0005-0000-0000-00004A070000}"/>
    <cellStyle name="Percent 12 17" xfId="1862" xr:uid="{00000000-0005-0000-0000-00004B070000}"/>
    <cellStyle name="Percent 12 17 2" xfId="1863" xr:uid="{00000000-0005-0000-0000-00004C070000}"/>
    <cellStyle name="Percent 12 17 2 2" xfId="1864" xr:uid="{00000000-0005-0000-0000-00004D070000}"/>
    <cellStyle name="Percent 12 18" xfId="1865" xr:uid="{00000000-0005-0000-0000-00004E070000}"/>
    <cellStyle name="Percent 12 18 2" xfId="1866" xr:uid="{00000000-0005-0000-0000-00004F070000}"/>
    <cellStyle name="Percent 12 18 2 2" xfId="1867" xr:uid="{00000000-0005-0000-0000-000050070000}"/>
    <cellStyle name="Percent 12 19" xfId="1868" xr:uid="{00000000-0005-0000-0000-000051070000}"/>
    <cellStyle name="Percent 12 19 2" xfId="1869" xr:uid="{00000000-0005-0000-0000-000052070000}"/>
    <cellStyle name="Percent 12 19 2 2" xfId="1870" xr:uid="{00000000-0005-0000-0000-000053070000}"/>
    <cellStyle name="Percent 12 2" xfId="1871" xr:uid="{00000000-0005-0000-0000-000054070000}"/>
    <cellStyle name="Percent 12 2 2" xfId="1872" xr:uid="{00000000-0005-0000-0000-000055070000}"/>
    <cellStyle name="Percent 12 2 2 2" xfId="1873" xr:uid="{00000000-0005-0000-0000-000056070000}"/>
    <cellStyle name="Percent 12 20" xfId="1874" xr:uid="{00000000-0005-0000-0000-000057070000}"/>
    <cellStyle name="Percent 12 20 2" xfId="1875" xr:uid="{00000000-0005-0000-0000-000058070000}"/>
    <cellStyle name="Percent 12 20 2 2" xfId="1876" xr:uid="{00000000-0005-0000-0000-000059070000}"/>
    <cellStyle name="Percent 12 21" xfId="1877" xr:uid="{00000000-0005-0000-0000-00005A070000}"/>
    <cellStyle name="Percent 12 21 2" xfId="1878" xr:uid="{00000000-0005-0000-0000-00005B070000}"/>
    <cellStyle name="Percent 12 21 2 2" xfId="1879" xr:uid="{00000000-0005-0000-0000-00005C070000}"/>
    <cellStyle name="Percent 12 22" xfId="1880" xr:uid="{00000000-0005-0000-0000-00005D070000}"/>
    <cellStyle name="Percent 12 22 2" xfId="1881" xr:uid="{00000000-0005-0000-0000-00005E070000}"/>
    <cellStyle name="Percent 12 23" xfId="1882" xr:uid="{00000000-0005-0000-0000-00005F070000}"/>
    <cellStyle name="Percent 12 24" xfId="1883" xr:uid="{00000000-0005-0000-0000-000060070000}"/>
    <cellStyle name="Percent 12 25" xfId="1884" xr:uid="{00000000-0005-0000-0000-000061070000}"/>
    <cellStyle name="Percent 12 26" xfId="1885" xr:uid="{00000000-0005-0000-0000-000062070000}"/>
    <cellStyle name="Percent 12 27" xfId="1886" xr:uid="{00000000-0005-0000-0000-000063070000}"/>
    <cellStyle name="Percent 12 28" xfId="1887" xr:uid="{00000000-0005-0000-0000-000064070000}"/>
    <cellStyle name="Percent 12 29" xfId="1888" xr:uid="{00000000-0005-0000-0000-000065070000}"/>
    <cellStyle name="Percent 12 3" xfId="1889" xr:uid="{00000000-0005-0000-0000-000066070000}"/>
    <cellStyle name="Percent 12 3 2" xfId="1890" xr:uid="{00000000-0005-0000-0000-000067070000}"/>
    <cellStyle name="Percent 12 3 2 2" xfId="1891" xr:uid="{00000000-0005-0000-0000-000068070000}"/>
    <cellStyle name="Percent 12 30" xfId="1892" xr:uid="{00000000-0005-0000-0000-000069070000}"/>
    <cellStyle name="Percent 12 31" xfId="1893" xr:uid="{00000000-0005-0000-0000-00006A070000}"/>
    <cellStyle name="Percent 12 32" xfId="1894" xr:uid="{00000000-0005-0000-0000-00006B070000}"/>
    <cellStyle name="Percent 12 33" xfId="1895" xr:uid="{00000000-0005-0000-0000-00006C070000}"/>
    <cellStyle name="Percent 12 34" xfId="1896" xr:uid="{00000000-0005-0000-0000-00006D070000}"/>
    <cellStyle name="Percent 12 35" xfId="1897" xr:uid="{00000000-0005-0000-0000-00006E070000}"/>
    <cellStyle name="Percent 12 36" xfId="1898" xr:uid="{00000000-0005-0000-0000-00006F070000}"/>
    <cellStyle name="Percent 12 37" xfId="1899" xr:uid="{00000000-0005-0000-0000-000070070000}"/>
    <cellStyle name="Percent 12 38" xfId="1900" xr:uid="{00000000-0005-0000-0000-000071070000}"/>
    <cellStyle name="Percent 12 4" xfId="1901" xr:uid="{00000000-0005-0000-0000-000072070000}"/>
    <cellStyle name="Percent 12 4 2" xfId="1902" xr:uid="{00000000-0005-0000-0000-000073070000}"/>
    <cellStyle name="Percent 12 4 2 2" xfId="1903" xr:uid="{00000000-0005-0000-0000-000074070000}"/>
    <cellStyle name="Percent 12 5" xfId="1904" xr:uid="{00000000-0005-0000-0000-000075070000}"/>
    <cellStyle name="Percent 12 5 2" xfId="1905" xr:uid="{00000000-0005-0000-0000-000076070000}"/>
    <cellStyle name="Percent 12 5 2 2" xfId="1906" xr:uid="{00000000-0005-0000-0000-000077070000}"/>
    <cellStyle name="Percent 12 6" xfId="1907" xr:uid="{00000000-0005-0000-0000-000078070000}"/>
    <cellStyle name="Percent 12 6 2" xfId="1908" xr:uid="{00000000-0005-0000-0000-000079070000}"/>
    <cellStyle name="Percent 12 6 2 2" xfId="1909" xr:uid="{00000000-0005-0000-0000-00007A070000}"/>
    <cellStyle name="Percent 12 7" xfId="1910" xr:uid="{00000000-0005-0000-0000-00007B070000}"/>
    <cellStyle name="Percent 12 7 2" xfId="1911" xr:uid="{00000000-0005-0000-0000-00007C070000}"/>
    <cellStyle name="Percent 12 7 2 2" xfId="1912" xr:uid="{00000000-0005-0000-0000-00007D070000}"/>
    <cellStyle name="Percent 12 8" xfId="1913" xr:uid="{00000000-0005-0000-0000-00007E070000}"/>
    <cellStyle name="Percent 12 8 2" xfId="1914" xr:uid="{00000000-0005-0000-0000-00007F070000}"/>
    <cellStyle name="Percent 12 8 2 2" xfId="1915" xr:uid="{00000000-0005-0000-0000-000080070000}"/>
    <cellStyle name="Percent 12 9" xfId="1916" xr:uid="{00000000-0005-0000-0000-000081070000}"/>
    <cellStyle name="Percent 12 9 2" xfId="1917" xr:uid="{00000000-0005-0000-0000-000082070000}"/>
    <cellStyle name="Percent 12 9 2 2" xfId="1918" xr:uid="{00000000-0005-0000-0000-000083070000}"/>
    <cellStyle name="Percent 13 10" xfId="1919" xr:uid="{00000000-0005-0000-0000-000084070000}"/>
    <cellStyle name="Percent 13 10 2" xfId="1920" xr:uid="{00000000-0005-0000-0000-000085070000}"/>
    <cellStyle name="Percent 13 10 2 2" xfId="1921" xr:uid="{00000000-0005-0000-0000-000086070000}"/>
    <cellStyle name="Percent 13 11" xfId="1922" xr:uid="{00000000-0005-0000-0000-000087070000}"/>
    <cellStyle name="Percent 13 11 2" xfId="1923" xr:uid="{00000000-0005-0000-0000-000088070000}"/>
    <cellStyle name="Percent 13 11 2 2" xfId="1924" xr:uid="{00000000-0005-0000-0000-000089070000}"/>
    <cellStyle name="Percent 13 12" xfId="1925" xr:uid="{00000000-0005-0000-0000-00008A070000}"/>
    <cellStyle name="Percent 13 12 2" xfId="1926" xr:uid="{00000000-0005-0000-0000-00008B070000}"/>
    <cellStyle name="Percent 13 12 2 2" xfId="1927" xr:uid="{00000000-0005-0000-0000-00008C070000}"/>
    <cellStyle name="Percent 13 13" xfId="1928" xr:uid="{00000000-0005-0000-0000-00008D070000}"/>
    <cellStyle name="Percent 13 13 2" xfId="1929" xr:uid="{00000000-0005-0000-0000-00008E070000}"/>
    <cellStyle name="Percent 13 13 2 2" xfId="1930" xr:uid="{00000000-0005-0000-0000-00008F070000}"/>
    <cellStyle name="Percent 13 14" xfId="1931" xr:uid="{00000000-0005-0000-0000-000090070000}"/>
    <cellStyle name="Percent 13 14 2" xfId="1932" xr:uid="{00000000-0005-0000-0000-000091070000}"/>
    <cellStyle name="Percent 13 14 2 2" xfId="1933" xr:uid="{00000000-0005-0000-0000-000092070000}"/>
    <cellStyle name="Percent 13 15" xfId="1934" xr:uid="{00000000-0005-0000-0000-000093070000}"/>
    <cellStyle name="Percent 13 15 2" xfId="1935" xr:uid="{00000000-0005-0000-0000-000094070000}"/>
    <cellStyle name="Percent 13 15 2 2" xfId="1936" xr:uid="{00000000-0005-0000-0000-000095070000}"/>
    <cellStyle name="Percent 13 16" xfId="1937" xr:uid="{00000000-0005-0000-0000-000096070000}"/>
    <cellStyle name="Percent 13 16 2" xfId="1938" xr:uid="{00000000-0005-0000-0000-000097070000}"/>
    <cellStyle name="Percent 13 16 2 2" xfId="1939" xr:uid="{00000000-0005-0000-0000-000098070000}"/>
    <cellStyle name="Percent 13 17" xfId="1940" xr:uid="{00000000-0005-0000-0000-000099070000}"/>
    <cellStyle name="Percent 13 17 2" xfId="1941" xr:uid="{00000000-0005-0000-0000-00009A070000}"/>
    <cellStyle name="Percent 13 17 2 2" xfId="1942" xr:uid="{00000000-0005-0000-0000-00009B070000}"/>
    <cellStyle name="Percent 13 18" xfId="1943" xr:uid="{00000000-0005-0000-0000-00009C070000}"/>
    <cellStyle name="Percent 13 18 2" xfId="1944" xr:uid="{00000000-0005-0000-0000-00009D070000}"/>
    <cellStyle name="Percent 13 18 2 2" xfId="1945" xr:uid="{00000000-0005-0000-0000-00009E070000}"/>
    <cellStyle name="Percent 13 19" xfId="1946" xr:uid="{00000000-0005-0000-0000-00009F070000}"/>
    <cellStyle name="Percent 13 19 2" xfId="1947" xr:uid="{00000000-0005-0000-0000-0000A0070000}"/>
    <cellStyle name="Percent 13 19 2 2" xfId="1948" xr:uid="{00000000-0005-0000-0000-0000A1070000}"/>
    <cellStyle name="Percent 13 2" xfId="1949" xr:uid="{00000000-0005-0000-0000-0000A2070000}"/>
    <cellStyle name="Percent 13 2 2" xfId="1950" xr:uid="{00000000-0005-0000-0000-0000A3070000}"/>
    <cellStyle name="Percent 13 2 2 2" xfId="1951" xr:uid="{00000000-0005-0000-0000-0000A4070000}"/>
    <cellStyle name="Percent 13 20" xfId="1952" xr:uid="{00000000-0005-0000-0000-0000A5070000}"/>
    <cellStyle name="Percent 13 20 2" xfId="1953" xr:uid="{00000000-0005-0000-0000-0000A6070000}"/>
    <cellStyle name="Percent 13 20 2 2" xfId="1954" xr:uid="{00000000-0005-0000-0000-0000A7070000}"/>
    <cellStyle name="Percent 13 21" xfId="1955" xr:uid="{00000000-0005-0000-0000-0000A8070000}"/>
    <cellStyle name="Percent 13 21 2" xfId="1956" xr:uid="{00000000-0005-0000-0000-0000A9070000}"/>
    <cellStyle name="Percent 13 21 2 2" xfId="1957" xr:uid="{00000000-0005-0000-0000-0000AA070000}"/>
    <cellStyle name="Percent 13 22" xfId="1958" xr:uid="{00000000-0005-0000-0000-0000AB070000}"/>
    <cellStyle name="Percent 13 22 2" xfId="1959" xr:uid="{00000000-0005-0000-0000-0000AC070000}"/>
    <cellStyle name="Percent 13 23" xfId="1960" xr:uid="{00000000-0005-0000-0000-0000AD070000}"/>
    <cellStyle name="Percent 13 24" xfId="1961" xr:uid="{00000000-0005-0000-0000-0000AE070000}"/>
    <cellStyle name="Percent 13 25" xfId="1962" xr:uid="{00000000-0005-0000-0000-0000AF070000}"/>
    <cellStyle name="Percent 13 26" xfId="1963" xr:uid="{00000000-0005-0000-0000-0000B0070000}"/>
    <cellStyle name="Percent 13 27" xfId="1964" xr:uid="{00000000-0005-0000-0000-0000B1070000}"/>
    <cellStyle name="Percent 13 28" xfId="1965" xr:uid="{00000000-0005-0000-0000-0000B2070000}"/>
    <cellStyle name="Percent 13 29" xfId="1966" xr:uid="{00000000-0005-0000-0000-0000B3070000}"/>
    <cellStyle name="Percent 13 3" xfId="1967" xr:uid="{00000000-0005-0000-0000-0000B4070000}"/>
    <cellStyle name="Percent 13 3 2" xfId="1968" xr:uid="{00000000-0005-0000-0000-0000B5070000}"/>
    <cellStyle name="Percent 13 3 2 2" xfId="1969" xr:uid="{00000000-0005-0000-0000-0000B6070000}"/>
    <cellStyle name="Percent 13 30" xfId="1970" xr:uid="{00000000-0005-0000-0000-0000B7070000}"/>
    <cellStyle name="Percent 13 31" xfId="1971" xr:uid="{00000000-0005-0000-0000-0000B8070000}"/>
    <cellStyle name="Percent 13 32" xfId="1972" xr:uid="{00000000-0005-0000-0000-0000B9070000}"/>
    <cellStyle name="Percent 13 33" xfId="1973" xr:uid="{00000000-0005-0000-0000-0000BA070000}"/>
    <cellStyle name="Percent 13 34" xfId="1974" xr:uid="{00000000-0005-0000-0000-0000BB070000}"/>
    <cellStyle name="Percent 13 35" xfId="1975" xr:uid="{00000000-0005-0000-0000-0000BC070000}"/>
    <cellStyle name="Percent 13 36" xfId="1976" xr:uid="{00000000-0005-0000-0000-0000BD070000}"/>
    <cellStyle name="Percent 13 37" xfId="1977" xr:uid="{00000000-0005-0000-0000-0000BE070000}"/>
    <cellStyle name="Percent 13 38" xfId="1978" xr:uid="{00000000-0005-0000-0000-0000BF070000}"/>
    <cellStyle name="Percent 13 4" xfId="1979" xr:uid="{00000000-0005-0000-0000-0000C0070000}"/>
    <cellStyle name="Percent 13 4 2" xfId="1980" xr:uid="{00000000-0005-0000-0000-0000C1070000}"/>
    <cellStyle name="Percent 13 4 2 2" xfId="1981" xr:uid="{00000000-0005-0000-0000-0000C2070000}"/>
    <cellStyle name="Percent 13 5" xfId="1982" xr:uid="{00000000-0005-0000-0000-0000C3070000}"/>
    <cellStyle name="Percent 13 5 2" xfId="1983" xr:uid="{00000000-0005-0000-0000-0000C4070000}"/>
    <cellStyle name="Percent 13 5 2 2" xfId="1984" xr:uid="{00000000-0005-0000-0000-0000C5070000}"/>
    <cellStyle name="Percent 13 6" xfId="1985" xr:uid="{00000000-0005-0000-0000-0000C6070000}"/>
    <cellStyle name="Percent 13 6 2" xfId="1986" xr:uid="{00000000-0005-0000-0000-0000C7070000}"/>
    <cellStyle name="Percent 13 6 2 2" xfId="1987" xr:uid="{00000000-0005-0000-0000-0000C8070000}"/>
    <cellStyle name="Percent 13 7" xfId="1988" xr:uid="{00000000-0005-0000-0000-0000C9070000}"/>
    <cellStyle name="Percent 13 7 2" xfId="1989" xr:uid="{00000000-0005-0000-0000-0000CA070000}"/>
    <cellStyle name="Percent 13 7 2 2" xfId="1990" xr:uid="{00000000-0005-0000-0000-0000CB070000}"/>
    <cellStyle name="Percent 13 8" xfId="1991" xr:uid="{00000000-0005-0000-0000-0000CC070000}"/>
    <cellStyle name="Percent 13 8 2" xfId="1992" xr:uid="{00000000-0005-0000-0000-0000CD070000}"/>
    <cellStyle name="Percent 13 8 2 2" xfId="1993" xr:uid="{00000000-0005-0000-0000-0000CE070000}"/>
    <cellStyle name="Percent 13 9" xfId="1994" xr:uid="{00000000-0005-0000-0000-0000CF070000}"/>
    <cellStyle name="Percent 13 9 2" xfId="1995" xr:uid="{00000000-0005-0000-0000-0000D0070000}"/>
    <cellStyle name="Percent 13 9 2 2" xfId="1996" xr:uid="{00000000-0005-0000-0000-0000D1070000}"/>
    <cellStyle name="Percent 14 10" xfId="1997" xr:uid="{00000000-0005-0000-0000-0000D2070000}"/>
    <cellStyle name="Percent 14 10 2" xfId="1998" xr:uid="{00000000-0005-0000-0000-0000D3070000}"/>
    <cellStyle name="Percent 14 10 2 2" xfId="1999" xr:uid="{00000000-0005-0000-0000-0000D4070000}"/>
    <cellStyle name="Percent 14 11" xfId="2000" xr:uid="{00000000-0005-0000-0000-0000D5070000}"/>
    <cellStyle name="Percent 14 11 2" xfId="2001" xr:uid="{00000000-0005-0000-0000-0000D6070000}"/>
    <cellStyle name="Percent 14 11 2 2" xfId="2002" xr:uid="{00000000-0005-0000-0000-0000D7070000}"/>
    <cellStyle name="Percent 14 12" xfId="2003" xr:uid="{00000000-0005-0000-0000-0000D8070000}"/>
    <cellStyle name="Percent 14 12 2" xfId="2004" xr:uid="{00000000-0005-0000-0000-0000D9070000}"/>
    <cellStyle name="Percent 14 12 2 2" xfId="2005" xr:uid="{00000000-0005-0000-0000-0000DA070000}"/>
    <cellStyle name="Percent 14 13" xfId="2006" xr:uid="{00000000-0005-0000-0000-0000DB070000}"/>
    <cellStyle name="Percent 14 13 2" xfId="2007" xr:uid="{00000000-0005-0000-0000-0000DC070000}"/>
    <cellStyle name="Percent 14 13 2 2" xfId="2008" xr:uid="{00000000-0005-0000-0000-0000DD070000}"/>
    <cellStyle name="Percent 14 14" xfId="2009" xr:uid="{00000000-0005-0000-0000-0000DE070000}"/>
    <cellStyle name="Percent 14 14 2" xfId="2010" xr:uid="{00000000-0005-0000-0000-0000DF070000}"/>
    <cellStyle name="Percent 14 14 2 2" xfId="2011" xr:uid="{00000000-0005-0000-0000-0000E0070000}"/>
    <cellStyle name="Percent 14 15" xfId="2012" xr:uid="{00000000-0005-0000-0000-0000E1070000}"/>
    <cellStyle name="Percent 14 15 2" xfId="2013" xr:uid="{00000000-0005-0000-0000-0000E2070000}"/>
    <cellStyle name="Percent 14 15 2 2" xfId="2014" xr:uid="{00000000-0005-0000-0000-0000E3070000}"/>
    <cellStyle name="Percent 14 16" xfId="2015" xr:uid="{00000000-0005-0000-0000-0000E4070000}"/>
    <cellStyle name="Percent 14 16 2" xfId="2016" xr:uid="{00000000-0005-0000-0000-0000E5070000}"/>
    <cellStyle name="Percent 14 16 2 2" xfId="2017" xr:uid="{00000000-0005-0000-0000-0000E6070000}"/>
    <cellStyle name="Percent 14 17" xfId="2018" xr:uid="{00000000-0005-0000-0000-0000E7070000}"/>
    <cellStyle name="Percent 14 17 2" xfId="2019" xr:uid="{00000000-0005-0000-0000-0000E8070000}"/>
    <cellStyle name="Percent 14 17 2 2" xfId="2020" xr:uid="{00000000-0005-0000-0000-0000E9070000}"/>
    <cellStyle name="Percent 14 18" xfId="2021" xr:uid="{00000000-0005-0000-0000-0000EA070000}"/>
    <cellStyle name="Percent 14 18 2" xfId="2022" xr:uid="{00000000-0005-0000-0000-0000EB070000}"/>
    <cellStyle name="Percent 14 18 2 2" xfId="2023" xr:uid="{00000000-0005-0000-0000-0000EC070000}"/>
    <cellStyle name="Percent 14 19" xfId="2024" xr:uid="{00000000-0005-0000-0000-0000ED070000}"/>
    <cellStyle name="Percent 14 19 2" xfId="2025" xr:uid="{00000000-0005-0000-0000-0000EE070000}"/>
    <cellStyle name="Percent 14 19 2 2" xfId="2026" xr:uid="{00000000-0005-0000-0000-0000EF070000}"/>
    <cellStyle name="Percent 14 2" xfId="2027" xr:uid="{00000000-0005-0000-0000-0000F0070000}"/>
    <cellStyle name="Percent 14 2 2" xfId="2028" xr:uid="{00000000-0005-0000-0000-0000F1070000}"/>
    <cellStyle name="Percent 14 2 2 2" xfId="2029" xr:uid="{00000000-0005-0000-0000-0000F2070000}"/>
    <cellStyle name="Percent 14 20" xfId="2030" xr:uid="{00000000-0005-0000-0000-0000F3070000}"/>
    <cellStyle name="Percent 14 20 2" xfId="2031" xr:uid="{00000000-0005-0000-0000-0000F4070000}"/>
    <cellStyle name="Percent 14 20 2 2" xfId="2032" xr:uid="{00000000-0005-0000-0000-0000F5070000}"/>
    <cellStyle name="Percent 14 21" xfId="2033" xr:uid="{00000000-0005-0000-0000-0000F6070000}"/>
    <cellStyle name="Percent 14 21 2" xfId="2034" xr:uid="{00000000-0005-0000-0000-0000F7070000}"/>
    <cellStyle name="Percent 14 21 2 2" xfId="2035" xr:uid="{00000000-0005-0000-0000-0000F8070000}"/>
    <cellStyle name="Percent 14 22" xfId="2036" xr:uid="{00000000-0005-0000-0000-0000F9070000}"/>
    <cellStyle name="Percent 14 22 2" xfId="2037" xr:uid="{00000000-0005-0000-0000-0000FA070000}"/>
    <cellStyle name="Percent 14 23" xfId="2038" xr:uid="{00000000-0005-0000-0000-0000FB070000}"/>
    <cellStyle name="Percent 14 24" xfId="2039" xr:uid="{00000000-0005-0000-0000-0000FC070000}"/>
    <cellStyle name="Percent 14 25" xfId="2040" xr:uid="{00000000-0005-0000-0000-0000FD070000}"/>
    <cellStyle name="Percent 14 26" xfId="2041" xr:uid="{00000000-0005-0000-0000-0000FE070000}"/>
    <cellStyle name="Percent 14 27" xfId="2042" xr:uid="{00000000-0005-0000-0000-0000FF070000}"/>
    <cellStyle name="Percent 14 28" xfId="2043" xr:uid="{00000000-0005-0000-0000-000000080000}"/>
    <cellStyle name="Percent 14 29" xfId="2044" xr:uid="{00000000-0005-0000-0000-000001080000}"/>
    <cellStyle name="Percent 14 3" xfId="2045" xr:uid="{00000000-0005-0000-0000-000002080000}"/>
    <cellStyle name="Percent 14 3 2" xfId="2046" xr:uid="{00000000-0005-0000-0000-000003080000}"/>
    <cellStyle name="Percent 14 3 2 2" xfId="2047" xr:uid="{00000000-0005-0000-0000-000004080000}"/>
    <cellStyle name="Percent 14 30" xfId="2048" xr:uid="{00000000-0005-0000-0000-000005080000}"/>
    <cellStyle name="Percent 14 31" xfId="2049" xr:uid="{00000000-0005-0000-0000-000006080000}"/>
    <cellStyle name="Percent 14 32" xfId="2050" xr:uid="{00000000-0005-0000-0000-000007080000}"/>
    <cellStyle name="Percent 14 33" xfId="2051" xr:uid="{00000000-0005-0000-0000-000008080000}"/>
    <cellStyle name="Percent 14 34" xfId="2052" xr:uid="{00000000-0005-0000-0000-000009080000}"/>
    <cellStyle name="Percent 14 35" xfId="2053" xr:uid="{00000000-0005-0000-0000-00000A080000}"/>
    <cellStyle name="Percent 14 36" xfId="2054" xr:uid="{00000000-0005-0000-0000-00000B080000}"/>
    <cellStyle name="Percent 14 37" xfId="2055" xr:uid="{00000000-0005-0000-0000-00000C080000}"/>
    <cellStyle name="Percent 14 38" xfId="2056" xr:uid="{00000000-0005-0000-0000-00000D080000}"/>
    <cellStyle name="Percent 14 4" xfId="2057" xr:uid="{00000000-0005-0000-0000-00000E080000}"/>
    <cellStyle name="Percent 14 4 2" xfId="2058" xr:uid="{00000000-0005-0000-0000-00000F080000}"/>
    <cellStyle name="Percent 14 4 2 2" xfId="2059" xr:uid="{00000000-0005-0000-0000-000010080000}"/>
    <cellStyle name="Percent 14 5" xfId="2060" xr:uid="{00000000-0005-0000-0000-000011080000}"/>
    <cellStyle name="Percent 14 5 2" xfId="2061" xr:uid="{00000000-0005-0000-0000-000012080000}"/>
    <cellStyle name="Percent 14 5 2 2" xfId="2062" xr:uid="{00000000-0005-0000-0000-000013080000}"/>
    <cellStyle name="Percent 14 6" xfId="2063" xr:uid="{00000000-0005-0000-0000-000014080000}"/>
    <cellStyle name="Percent 14 6 2" xfId="2064" xr:uid="{00000000-0005-0000-0000-000015080000}"/>
    <cellStyle name="Percent 14 6 2 2" xfId="2065" xr:uid="{00000000-0005-0000-0000-000016080000}"/>
    <cellStyle name="Percent 14 7" xfId="2066" xr:uid="{00000000-0005-0000-0000-000017080000}"/>
    <cellStyle name="Percent 14 7 2" xfId="2067" xr:uid="{00000000-0005-0000-0000-000018080000}"/>
    <cellStyle name="Percent 14 7 2 2" xfId="2068" xr:uid="{00000000-0005-0000-0000-000019080000}"/>
    <cellStyle name="Percent 14 8" xfId="2069" xr:uid="{00000000-0005-0000-0000-00001A080000}"/>
    <cellStyle name="Percent 14 8 2" xfId="2070" xr:uid="{00000000-0005-0000-0000-00001B080000}"/>
    <cellStyle name="Percent 14 8 2 2" xfId="2071" xr:uid="{00000000-0005-0000-0000-00001C080000}"/>
    <cellStyle name="Percent 14 9" xfId="2072" xr:uid="{00000000-0005-0000-0000-00001D080000}"/>
    <cellStyle name="Percent 14 9 2" xfId="2073" xr:uid="{00000000-0005-0000-0000-00001E080000}"/>
    <cellStyle name="Percent 14 9 2 2" xfId="2074" xr:uid="{00000000-0005-0000-0000-00001F080000}"/>
    <cellStyle name="Percent 15 10" xfId="2075" xr:uid="{00000000-0005-0000-0000-000020080000}"/>
    <cellStyle name="Percent 15 10 2" xfId="2076" xr:uid="{00000000-0005-0000-0000-000021080000}"/>
    <cellStyle name="Percent 15 10 2 2" xfId="2077" xr:uid="{00000000-0005-0000-0000-000022080000}"/>
    <cellStyle name="Percent 15 11" xfId="2078" xr:uid="{00000000-0005-0000-0000-000023080000}"/>
    <cellStyle name="Percent 15 11 2" xfId="2079" xr:uid="{00000000-0005-0000-0000-000024080000}"/>
    <cellStyle name="Percent 15 11 2 2" xfId="2080" xr:uid="{00000000-0005-0000-0000-000025080000}"/>
    <cellStyle name="Percent 15 12" xfId="2081" xr:uid="{00000000-0005-0000-0000-000026080000}"/>
    <cellStyle name="Percent 15 12 2" xfId="2082" xr:uid="{00000000-0005-0000-0000-000027080000}"/>
    <cellStyle name="Percent 15 12 2 2" xfId="2083" xr:uid="{00000000-0005-0000-0000-000028080000}"/>
    <cellStyle name="Percent 15 13" xfId="2084" xr:uid="{00000000-0005-0000-0000-000029080000}"/>
    <cellStyle name="Percent 15 13 2" xfId="2085" xr:uid="{00000000-0005-0000-0000-00002A080000}"/>
    <cellStyle name="Percent 15 13 2 2" xfId="2086" xr:uid="{00000000-0005-0000-0000-00002B080000}"/>
    <cellStyle name="Percent 15 14" xfId="2087" xr:uid="{00000000-0005-0000-0000-00002C080000}"/>
    <cellStyle name="Percent 15 14 2" xfId="2088" xr:uid="{00000000-0005-0000-0000-00002D080000}"/>
    <cellStyle name="Percent 15 14 2 2" xfId="2089" xr:uid="{00000000-0005-0000-0000-00002E080000}"/>
    <cellStyle name="Percent 15 15" xfId="2090" xr:uid="{00000000-0005-0000-0000-00002F080000}"/>
    <cellStyle name="Percent 15 15 2" xfId="2091" xr:uid="{00000000-0005-0000-0000-000030080000}"/>
    <cellStyle name="Percent 15 15 2 2" xfId="2092" xr:uid="{00000000-0005-0000-0000-000031080000}"/>
    <cellStyle name="Percent 15 16" xfId="2093" xr:uid="{00000000-0005-0000-0000-000032080000}"/>
    <cellStyle name="Percent 15 16 2" xfId="2094" xr:uid="{00000000-0005-0000-0000-000033080000}"/>
    <cellStyle name="Percent 15 16 2 2" xfId="2095" xr:uid="{00000000-0005-0000-0000-000034080000}"/>
    <cellStyle name="Percent 15 17" xfId="2096" xr:uid="{00000000-0005-0000-0000-000035080000}"/>
    <cellStyle name="Percent 15 17 2" xfId="2097" xr:uid="{00000000-0005-0000-0000-000036080000}"/>
    <cellStyle name="Percent 15 17 2 2" xfId="2098" xr:uid="{00000000-0005-0000-0000-000037080000}"/>
    <cellStyle name="Percent 15 18" xfId="2099" xr:uid="{00000000-0005-0000-0000-000038080000}"/>
    <cellStyle name="Percent 15 18 2" xfId="2100" xr:uid="{00000000-0005-0000-0000-000039080000}"/>
    <cellStyle name="Percent 15 18 2 2" xfId="2101" xr:uid="{00000000-0005-0000-0000-00003A080000}"/>
    <cellStyle name="Percent 15 19" xfId="2102" xr:uid="{00000000-0005-0000-0000-00003B080000}"/>
    <cellStyle name="Percent 15 19 2" xfId="2103" xr:uid="{00000000-0005-0000-0000-00003C080000}"/>
    <cellStyle name="Percent 15 19 2 2" xfId="2104" xr:uid="{00000000-0005-0000-0000-00003D080000}"/>
    <cellStyle name="Percent 15 2" xfId="2105" xr:uid="{00000000-0005-0000-0000-00003E080000}"/>
    <cellStyle name="Percent 15 2 2" xfId="2106" xr:uid="{00000000-0005-0000-0000-00003F080000}"/>
    <cellStyle name="Percent 15 2 2 2" xfId="2107" xr:uid="{00000000-0005-0000-0000-000040080000}"/>
    <cellStyle name="Percent 15 20" xfId="2108" xr:uid="{00000000-0005-0000-0000-000041080000}"/>
    <cellStyle name="Percent 15 20 2" xfId="2109" xr:uid="{00000000-0005-0000-0000-000042080000}"/>
    <cellStyle name="Percent 15 20 2 2" xfId="2110" xr:uid="{00000000-0005-0000-0000-000043080000}"/>
    <cellStyle name="Percent 15 21" xfId="2111" xr:uid="{00000000-0005-0000-0000-000044080000}"/>
    <cellStyle name="Percent 15 21 2" xfId="2112" xr:uid="{00000000-0005-0000-0000-000045080000}"/>
    <cellStyle name="Percent 15 21 2 2" xfId="2113" xr:uid="{00000000-0005-0000-0000-000046080000}"/>
    <cellStyle name="Percent 15 22" xfId="2114" xr:uid="{00000000-0005-0000-0000-000047080000}"/>
    <cellStyle name="Percent 15 23" xfId="2115" xr:uid="{00000000-0005-0000-0000-000048080000}"/>
    <cellStyle name="Percent 15 24" xfId="2116" xr:uid="{00000000-0005-0000-0000-000049080000}"/>
    <cellStyle name="Percent 15 25" xfId="2117" xr:uid="{00000000-0005-0000-0000-00004A080000}"/>
    <cellStyle name="Percent 15 26" xfId="2118" xr:uid="{00000000-0005-0000-0000-00004B080000}"/>
    <cellStyle name="Percent 15 27" xfId="2119" xr:uid="{00000000-0005-0000-0000-00004C080000}"/>
    <cellStyle name="Percent 15 28" xfId="2120" xr:uid="{00000000-0005-0000-0000-00004D080000}"/>
    <cellStyle name="Percent 15 29" xfId="2121" xr:uid="{00000000-0005-0000-0000-00004E080000}"/>
    <cellStyle name="Percent 15 3" xfId="2122" xr:uid="{00000000-0005-0000-0000-00004F080000}"/>
    <cellStyle name="Percent 15 3 2" xfId="2123" xr:uid="{00000000-0005-0000-0000-000050080000}"/>
    <cellStyle name="Percent 15 3 2 2" xfId="2124" xr:uid="{00000000-0005-0000-0000-000051080000}"/>
    <cellStyle name="Percent 15 30" xfId="2125" xr:uid="{00000000-0005-0000-0000-000052080000}"/>
    <cellStyle name="Percent 15 31" xfId="2126" xr:uid="{00000000-0005-0000-0000-000053080000}"/>
    <cellStyle name="Percent 15 32" xfId="2127" xr:uid="{00000000-0005-0000-0000-000054080000}"/>
    <cellStyle name="Percent 15 33" xfId="2128" xr:uid="{00000000-0005-0000-0000-000055080000}"/>
    <cellStyle name="Percent 15 34" xfId="2129" xr:uid="{00000000-0005-0000-0000-000056080000}"/>
    <cellStyle name="Percent 15 35" xfId="2130" xr:uid="{00000000-0005-0000-0000-000057080000}"/>
    <cellStyle name="Percent 15 36" xfId="2131" xr:uid="{00000000-0005-0000-0000-000058080000}"/>
    <cellStyle name="Percent 15 37" xfId="2132" xr:uid="{00000000-0005-0000-0000-000059080000}"/>
    <cellStyle name="Percent 15 38" xfId="2133" xr:uid="{00000000-0005-0000-0000-00005A080000}"/>
    <cellStyle name="Percent 15 4" xfId="2134" xr:uid="{00000000-0005-0000-0000-00005B080000}"/>
    <cellStyle name="Percent 15 4 2" xfId="2135" xr:uid="{00000000-0005-0000-0000-00005C080000}"/>
    <cellStyle name="Percent 15 4 2 2" xfId="2136" xr:uid="{00000000-0005-0000-0000-00005D080000}"/>
    <cellStyle name="Percent 15 5" xfId="2137" xr:uid="{00000000-0005-0000-0000-00005E080000}"/>
    <cellStyle name="Percent 15 5 2" xfId="2138" xr:uid="{00000000-0005-0000-0000-00005F080000}"/>
    <cellStyle name="Percent 15 5 2 2" xfId="2139" xr:uid="{00000000-0005-0000-0000-000060080000}"/>
    <cellStyle name="Percent 15 6" xfId="2140" xr:uid="{00000000-0005-0000-0000-000061080000}"/>
    <cellStyle name="Percent 15 6 2" xfId="2141" xr:uid="{00000000-0005-0000-0000-000062080000}"/>
    <cellStyle name="Percent 15 6 2 2" xfId="2142" xr:uid="{00000000-0005-0000-0000-000063080000}"/>
    <cellStyle name="Percent 15 7" xfId="2143" xr:uid="{00000000-0005-0000-0000-000064080000}"/>
    <cellStyle name="Percent 15 7 2" xfId="2144" xr:uid="{00000000-0005-0000-0000-000065080000}"/>
    <cellStyle name="Percent 15 7 2 2" xfId="2145" xr:uid="{00000000-0005-0000-0000-000066080000}"/>
    <cellStyle name="Percent 15 8" xfId="2146" xr:uid="{00000000-0005-0000-0000-000067080000}"/>
    <cellStyle name="Percent 15 8 2" xfId="2147" xr:uid="{00000000-0005-0000-0000-000068080000}"/>
    <cellStyle name="Percent 15 8 2 2" xfId="2148" xr:uid="{00000000-0005-0000-0000-000069080000}"/>
    <cellStyle name="Percent 15 9" xfId="2149" xr:uid="{00000000-0005-0000-0000-00006A080000}"/>
    <cellStyle name="Percent 15 9 2" xfId="2150" xr:uid="{00000000-0005-0000-0000-00006B080000}"/>
    <cellStyle name="Percent 15 9 2 2" xfId="2151" xr:uid="{00000000-0005-0000-0000-00006C080000}"/>
    <cellStyle name="Percent 16" xfId="2152" xr:uid="{00000000-0005-0000-0000-00006D080000}"/>
    <cellStyle name="Percent 16 2" xfId="2153" xr:uid="{00000000-0005-0000-0000-00006E080000}"/>
    <cellStyle name="Percent 16 2 2" xfId="2154" xr:uid="{00000000-0005-0000-0000-00006F080000}"/>
    <cellStyle name="Percent 16 2 2 2" xfId="2155" xr:uid="{00000000-0005-0000-0000-000070080000}"/>
    <cellStyle name="Percent 16 3" xfId="2156" xr:uid="{00000000-0005-0000-0000-000071080000}"/>
    <cellStyle name="Percent 16 3 2" xfId="2157" xr:uid="{00000000-0005-0000-0000-000072080000}"/>
    <cellStyle name="Percent 16 3 2 2" xfId="2158" xr:uid="{00000000-0005-0000-0000-000073080000}"/>
    <cellStyle name="Percent 16 4" xfId="2159" xr:uid="{00000000-0005-0000-0000-000074080000}"/>
    <cellStyle name="Percent 16 4 2" xfId="2160" xr:uid="{00000000-0005-0000-0000-000075080000}"/>
    <cellStyle name="Percent 16 4 2 2" xfId="2161" xr:uid="{00000000-0005-0000-0000-000076080000}"/>
    <cellStyle name="Percent 16 5" xfId="2162" xr:uid="{00000000-0005-0000-0000-000077080000}"/>
    <cellStyle name="Percent 16 5 2" xfId="2163" xr:uid="{00000000-0005-0000-0000-000078080000}"/>
    <cellStyle name="Percent 16 5 2 2" xfId="2164" xr:uid="{00000000-0005-0000-0000-000079080000}"/>
    <cellStyle name="Percent 16 6" xfId="2165" xr:uid="{00000000-0005-0000-0000-00007A080000}"/>
    <cellStyle name="Percent 16 6 2" xfId="2166" xr:uid="{00000000-0005-0000-0000-00007B080000}"/>
    <cellStyle name="Percent 17" xfId="2167" xr:uid="{00000000-0005-0000-0000-00007C080000}"/>
    <cellStyle name="Percent 17 2" xfId="2168" xr:uid="{00000000-0005-0000-0000-00007D080000}"/>
    <cellStyle name="Percent 17 2 2" xfId="2169" xr:uid="{00000000-0005-0000-0000-00007E080000}"/>
    <cellStyle name="Percent 17 2 2 2" xfId="2170" xr:uid="{00000000-0005-0000-0000-00007F080000}"/>
    <cellStyle name="Percent 17 3" xfId="2171" xr:uid="{00000000-0005-0000-0000-000080080000}"/>
    <cellStyle name="Percent 17 3 2" xfId="2172" xr:uid="{00000000-0005-0000-0000-000081080000}"/>
    <cellStyle name="Percent 17 3 2 2" xfId="2173" xr:uid="{00000000-0005-0000-0000-000082080000}"/>
    <cellStyle name="Percent 17 4" xfId="2174" xr:uid="{00000000-0005-0000-0000-000083080000}"/>
    <cellStyle name="Percent 17 4 2" xfId="2175" xr:uid="{00000000-0005-0000-0000-000084080000}"/>
    <cellStyle name="Percent 17 4 2 2" xfId="2176" xr:uid="{00000000-0005-0000-0000-000085080000}"/>
    <cellStyle name="Percent 17 5" xfId="2177" xr:uid="{00000000-0005-0000-0000-000086080000}"/>
    <cellStyle name="Percent 17 5 2" xfId="2178" xr:uid="{00000000-0005-0000-0000-000087080000}"/>
    <cellStyle name="Percent 17 5 2 2" xfId="2179" xr:uid="{00000000-0005-0000-0000-000088080000}"/>
    <cellStyle name="Percent 17 6" xfId="2180" xr:uid="{00000000-0005-0000-0000-000089080000}"/>
    <cellStyle name="Percent 17 6 2" xfId="2181" xr:uid="{00000000-0005-0000-0000-00008A080000}"/>
    <cellStyle name="Percent 18 10" xfId="2182" xr:uid="{00000000-0005-0000-0000-00008B080000}"/>
    <cellStyle name="Percent 18 10 2" xfId="2183" xr:uid="{00000000-0005-0000-0000-00008C080000}"/>
    <cellStyle name="Percent 18 10 2 2" xfId="2184" xr:uid="{00000000-0005-0000-0000-00008D080000}"/>
    <cellStyle name="Percent 18 11" xfId="2185" xr:uid="{00000000-0005-0000-0000-00008E080000}"/>
    <cellStyle name="Percent 18 11 2" xfId="2186" xr:uid="{00000000-0005-0000-0000-00008F080000}"/>
    <cellStyle name="Percent 18 11 2 2" xfId="2187" xr:uid="{00000000-0005-0000-0000-000090080000}"/>
    <cellStyle name="Percent 18 12" xfId="2188" xr:uid="{00000000-0005-0000-0000-000091080000}"/>
    <cellStyle name="Percent 18 12 2" xfId="2189" xr:uid="{00000000-0005-0000-0000-000092080000}"/>
    <cellStyle name="Percent 18 12 2 2" xfId="2190" xr:uid="{00000000-0005-0000-0000-000093080000}"/>
    <cellStyle name="Percent 18 13" xfId="2191" xr:uid="{00000000-0005-0000-0000-000094080000}"/>
    <cellStyle name="Percent 18 13 2" xfId="2192" xr:uid="{00000000-0005-0000-0000-000095080000}"/>
    <cellStyle name="Percent 18 13 2 2" xfId="2193" xr:uid="{00000000-0005-0000-0000-000096080000}"/>
    <cellStyle name="Percent 18 14" xfId="2194" xr:uid="{00000000-0005-0000-0000-000097080000}"/>
    <cellStyle name="Percent 18 14 2" xfId="2195" xr:uid="{00000000-0005-0000-0000-000098080000}"/>
    <cellStyle name="Percent 18 14 2 2" xfId="2196" xr:uid="{00000000-0005-0000-0000-000099080000}"/>
    <cellStyle name="Percent 18 15" xfId="2197" xr:uid="{00000000-0005-0000-0000-00009A080000}"/>
    <cellStyle name="Percent 18 15 2" xfId="2198" xr:uid="{00000000-0005-0000-0000-00009B080000}"/>
    <cellStyle name="Percent 18 15 2 2" xfId="2199" xr:uid="{00000000-0005-0000-0000-00009C080000}"/>
    <cellStyle name="Percent 18 16" xfId="2200" xr:uid="{00000000-0005-0000-0000-00009D080000}"/>
    <cellStyle name="Percent 18 16 2" xfId="2201" xr:uid="{00000000-0005-0000-0000-00009E080000}"/>
    <cellStyle name="Percent 18 16 2 2" xfId="2202" xr:uid="{00000000-0005-0000-0000-00009F080000}"/>
    <cellStyle name="Percent 18 17" xfId="2203" xr:uid="{00000000-0005-0000-0000-0000A0080000}"/>
    <cellStyle name="Percent 18 17 2" xfId="2204" xr:uid="{00000000-0005-0000-0000-0000A1080000}"/>
    <cellStyle name="Percent 18 17 2 2" xfId="2205" xr:uid="{00000000-0005-0000-0000-0000A2080000}"/>
    <cellStyle name="Percent 18 18" xfId="2206" xr:uid="{00000000-0005-0000-0000-0000A3080000}"/>
    <cellStyle name="Percent 18 18 2" xfId="2207" xr:uid="{00000000-0005-0000-0000-0000A4080000}"/>
    <cellStyle name="Percent 18 18 2 2" xfId="2208" xr:uid="{00000000-0005-0000-0000-0000A5080000}"/>
    <cellStyle name="Percent 18 19" xfId="2209" xr:uid="{00000000-0005-0000-0000-0000A6080000}"/>
    <cellStyle name="Percent 18 19 2" xfId="2210" xr:uid="{00000000-0005-0000-0000-0000A7080000}"/>
    <cellStyle name="Percent 18 19 2 2" xfId="2211" xr:uid="{00000000-0005-0000-0000-0000A8080000}"/>
    <cellStyle name="Percent 18 2" xfId="2212" xr:uid="{00000000-0005-0000-0000-0000A9080000}"/>
    <cellStyle name="Percent 18 2 2" xfId="2213" xr:uid="{00000000-0005-0000-0000-0000AA080000}"/>
    <cellStyle name="Percent 18 2 2 2" xfId="2214" xr:uid="{00000000-0005-0000-0000-0000AB080000}"/>
    <cellStyle name="Percent 18 20" xfId="2215" xr:uid="{00000000-0005-0000-0000-0000AC080000}"/>
    <cellStyle name="Percent 18 20 2" xfId="2216" xr:uid="{00000000-0005-0000-0000-0000AD080000}"/>
    <cellStyle name="Percent 18 20 2 2" xfId="2217" xr:uid="{00000000-0005-0000-0000-0000AE080000}"/>
    <cellStyle name="Percent 18 21" xfId="2218" xr:uid="{00000000-0005-0000-0000-0000AF080000}"/>
    <cellStyle name="Percent 18 21 2" xfId="2219" xr:uid="{00000000-0005-0000-0000-0000B0080000}"/>
    <cellStyle name="Percent 18 21 2 2" xfId="2220" xr:uid="{00000000-0005-0000-0000-0000B1080000}"/>
    <cellStyle name="Percent 18 22" xfId="2221" xr:uid="{00000000-0005-0000-0000-0000B2080000}"/>
    <cellStyle name="Percent 18 23" xfId="2222" xr:uid="{00000000-0005-0000-0000-0000B3080000}"/>
    <cellStyle name="Percent 18 24" xfId="2223" xr:uid="{00000000-0005-0000-0000-0000B4080000}"/>
    <cellStyle name="Percent 18 25" xfId="2224" xr:uid="{00000000-0005-0000-0000-0000B5080000}"/>
    <cellStyle name="Percent 18 26" xfId="2225" xr:uid="{00000000-0005-0000-0000-0000B6080000}"/>
    <cellStyle name="Percent 18 27" xfId="2226" xr:uid="{00000000-0005-0000-0000-0000B7080000}"/>
    <cellStyle name="Percent 18 28" xfId="2227" xr:uid="{00000000-0005-0000-0000-0000B8080000}"/>
    <cellStyle name="Percent 18 29" xfId="2228" xr:uid="{00000000-0005-0000-0000-0000B9080000}"/>
    <cellStyle name="Percent 18 3" xfId="2229" xr:uid="{00000000-0005-0000-0000-0000BA080000}"/>
    <cellStyle name="Percent 18 3 2" xfId="2230" xr:uid="{00000000-0005-0000-0000-0000BB080000}"/>
    <cellStyle name="Percent 18 3 2 2" xfId="2231" xr:uid="{00000000-0005-0000-0000-0000BC080000}"/>
    <cellStyle name="Percent 18 30" xfId="2232" xr:uid="{00000000-0005-0000-0000-0000BD080000}"/>
    <cellStyle name="Percent 18 31" xfId="2233" xr:uid="{00000000-0005-0000-0000-0000BE080000}"/>
    <cellStyle name="Percent 18 32" xfId="2234" xr:uid="{00000000-0005-0000-0000-0000BF080000}"/>
    <cellStyle name="Percent 18 33" xfId="2235" xr:uid="{00000000-0005-0000-0000-0000C0080000}"/>
    <cellStyle name="Percent 18 34" xfId="2236" xr:uid="{00000000-0005-0000-0000-0000C1080000}"/>
    <cellStyle name="Percent 18 35" xfId="2237" xr:uid="{00000000-0005-0000-0000-0000C2080000}"/>
    <cellStyle name="Percent 18 36" xfId="2238" xr:uid="{00000000-0005-0000-0000-0000C3080000}"/>
    <cellStyle name="Percent 18 37" xfId="2239" xr:uid="{00000000-0005-0000-0000-0000C4080000}"/>
    <cellStyle name="Percent 18 38" xfId="2240" xr:uid="{00000000-0005-0000-0000-0000C5080000}"/>
    <cellStyle name="Percent 18 4" xfId="2241" xr:uid="{00000000-0005-0000-0000-0000C6080000}"/>
    <cellStyle name="Percent 18 4 2" xfId="2242" xr:uid="{00000000-0005-0000-0000-0000C7080000}"/>
    <cellStyle name="Percent 18 4 2 2" xfId="2243" xr:uid="{00000000-0005-0000-0000-0000C8080000}"/>
    <cellStyle name="Percent 18 5" xfId="2244" xr:uid="{00000000-0005-0000-0000-0000C9080000}"/>
    <cellStyle name="Percent 18 5 2" xfId="2245" xr:uid="{00000000-0005-0000-0000-0000CA080000}"/>
    <cellStyle name="Percent 18 5 2 2" xfId="2246" xr:uid="{00000000-0005-0000-0000-0000CB080000}"/>
    <cellStyle name="Percent 18 6" xfId="2247" xr:uid="{00000000-0005-0000-0000-0000CC080000}"/>
    <cellStyle name="Percent 18 6 2" xfId="2248" xr:uid="{00000000-0005-0000-0000-0000CD080000}"/>
    <cellStyle name="Percent 18 6 2 2" xfId="2249" xr:uid="{00000000-0005-0000-0000-0000CE080000}"/>
    <cellStyle name="Percent 18 7" xfId="2250" xr:uid="{00000000-0005-0000-0000-0000CF080000}"/>
    <cellStyle name="Percent 18 7 2" xfId="2251" xr:uid="{00000000-0005-0000-0000-0000D0080000}"/>
    <cellStyle name="Percent 18 7 2 2" xfId="2252" xr:uid="{00000000-0005-0000-0000-0000D1080000}"/>
    <cellStyle name="Percent 18 8" xfId="2253" xr:uid="{00000000-0005-0000-0000-0000D2080000}"/>
    <cellStyle name="Percent 18 8 2" xfId="2254" xr:uid="{00000000-0005-0000-0000-0000D3080000}"/>
    <cellStyle name="Percent 18 8 2 2" xfId="2255" xr:uid="{00000000-0005-0000-0000-0000D4080000}"/>
    <cellStyle name="Percent 18 9" xfId="2256" xr:uid="{00000000-0005-0000-0000-0000D5080000}"/>
    <cellStyle name="Percent 18 9 2" xfId="2257" xr:uid="{00000000-0005-0000-0000-0000D6080000}"/>
    <cellStyle name="Percent 18 9 2 2" xfId="2258" xr:uid="{00000000-0005-0000-0000-0000D7080000}"/>
    <cellStyle name="Percent 20 10" xfId="2259" xr:uid="{00000000-0005-0000-0000-0000D8080000}"/>
    <cellStyle name="Percent 20 10 2" xfId="2260" xr:uid="{00000000-0005-0000-0000-0000D9080000}"/>
    <cellStyle name="Percent 20 10 2 2" xfId="2261" xr:uid="{00000000-0005-0000-0000-0000DA080000}"/>
    <cellStyle name="Percent 20 11" xfId="2262" xr:uid="{00000000-0005-0000-0000-0000DB080000}"/>
    <cellStyle name="Percent 20 11 2" xfId="2263" xr:uid="{00000000-0005-0000-0000-0000DC080000}"/>
    <cellStyle name="Percent 20 11 2 2" xfId="2264" xr:uid="{00000000-0005-0000-0000-0000DD080000}"/>
    <cellStyle name="Percent 20 12" xfId="2265" xr:uid="{00000000-0005-0000-0000-0000DE080000}"/>
    <cellStyle name="Percent 20 12 2" xfId="2266" xr:uid="{00000000-0005-0000-0000-0000DF080000}"/>
    <cellStyle name="Percent 20 12 2 2" xfId="2267" xr:uid="{00000000-0005-0000-0000-0000E0080000}"/>
    <cellStyle name="Percent 20 13" xfId="2268" xr:uid="{00000000-0005-0000-0000-0000E1080000}"/>
    <cellStyle name="Percent 20 13 2" xfId="2269" xr:uid="{00000000-0005-0000-0000-0000E2080000}"/>
    <cellStyle name="Percent 20 13 2 2" xfId="2270" xr:uid="{00000000-0005-0000-0000-0000E3080000}"/>
    <cellStyle name="Percent 20 14" xfId="2271" xr:uid="{00000000-0005-0000-0000-0000E4080000}"/>
    <cellStyle name="Percent 20 14 2" xfId="2272" xr:uid="{00000000-0005-0000-0000-0000E5080000}"/>
    <cellStyle name="Percent 20 14 2 2" xfId="2273" xr:uid="{00000000-0005-0000-0000-0000E6080000}"/>
    <cellStyle name="Percent 20 15" xfId="2274" xr:uid="{00000000-0005-0000-0000-0000E7080000}"/>
    <cellStyle name="Percent 20 15 2" xfId="2275" xr:uid="{00000000-0005-0000-0000-0000E8080000}"/>
    <cellStyle name="Percent 20 15 2 2" xfId="2276" xr:uid="{00000000-0005-0000-0000-0000E9080000}"/>
    <cellStyle name="Percent 20 2" xfId="2277" xr:uid="{00000000-0005-0000-0000-0000EA080000}"/>
    <cellStyle name="Percent 20 2 2" xfId="2278" xr:uid="{00000000-0005-0000-0000-0000EB080000}"/>
    <cellStyle name="Percent 20 2 2 2" xfId="2279" xr:uid="{00000000-0005-0000-0000-0000EC080000}"/>
    <cellStyle name="Percent 20 3" xfId="2280" xr:uid="{00000000-0005-0000-0000-0000ED080000}"/>
    <cellStyle name="Percent 20 3 2" xfId="2281" xr:uid="{00000000-0005-0000-0000-0000EE080000}"/>
    <cellStyle name="Percent 20 3 2 2" xfId="2282" xr:uid="{00000000-0005-0000-0000-0000EF080000}"/>
    <cellStyle name="Percent 20 4" xfId="2283" xr:uid="{00000000-0005-0000-0000-0000F0080000}"/>
    <cellStyle name="Percent 20 4 2" xfId="2284" xr:uid="{00000000-0005-0000-0000-0000F1080000}"/>
    <cellStyle name="Percent 20 4 2 2" xfId="2285" xr:uid="{00000000-0005-0000-0000-0000F2080000}"/>
    <cellStyle name="Percent 20 5" xfId="2286" xr:uid="{00000000-0005-0000-0000-0000F3080000}"/>
    <cellStyle name="Percent 20 5 2" xfId="2287" xr:uid="{00000000-0005-0000-0000-0000F4080000}"/>
    <cellStyle name="Percent 20 5 2 2" xfId="2288" xr:uid="{00000000-0005-0000-0000-0000F5080000}"/>
    <cellStyle name="Percent 20 6" xfId="2289" xr:uid="{00000000-0005-0000-0000-0000F6080000}"/>
    <cellStyle name="Percent 20 6 2" xfId="2290" xr:uid="{00000000-0005-0000-0000-0000F7080000}"/>
    <cellStyle name="Percent 20 6 2 2" xfId="2291" xr:uid="{00000000-0005-0000-0000-0000F8080000}"/>
    <cellStyle name="Percent 20 7" xfId="2292" xr:uid="{00000000-0005-0000-0000-0000F9080000}"/>
    <cellStyle name="Percent 20 7 2" xfId="2293" xr:uid="{00000000-0005-0000-0000-0000FA080000}"/>
    <cellStyle name="Percent 20 7 2 2" xfId="2294" xr:uid="{00000000-0005-0000-0000-0000FB080000}"/>
    <cellStyle name="Percent 20 8" xfId="2295" xr:uid="{00000000-0005-0000-0000-0000FC080000}"/>
    <cellStyle name="Percent 20 8 2" xfId="2296" xr:uid="{00000000-0005-0000-0000-0000FD080000}"/>
    <cellStyle name="Percent 20 8 2 2" xfId="2297" xr:uid="{00000000-0005-0000-0000-0000FE080000}"/>
    <cellStyle name="Percent 20 9" xfId="2298" xr:uid="{00000000-0005-0000-0000-0000FF080000}"/>
    <cellStyle name="Percent 20 9 2" xfId="2299" xr:uid="{00000000-0005-0000-0000-000000090000}"/>
    <cellStyle name="Percent 20 9 2 2" xfId="2300" xr:uid="{00000000-0005-0000-0000-000001090000}"/>
    <cellStyle name="Percent 21 2" xfId="2301" xr:uid="{00000000-0005-0000-0000-000002090000}"/>
    <cellStyle name="Percent 21 2 2" xfId="2302" xr:uid="{00000000-0005-0000-0000-000003090000}"/>
    <cellStyle name="Percent 21 2 2 2" xfId="2303" xr:uid="{00000000-0005-0000-0000-000004090000}"/>
    <cellStyle name="Percent 23" xfId="2304" xr:uid="{00000000-0005-0000-0000-000005090000}"/>
    <cellStyle name="Percent 23 2" xfId="2305" xr:uid="{00000000-0005-0000-0000-000006090000}"/>
    <cellStyle name="Percent 23 2 2" xfId="2306" xr:uid="{00000000-0005-0000-0000-000007090000}"/>
    <cellStyle name="Percent 4 2" xfId="2307" xr:uid="{00000000-0005-0000-0000-000008090000}"/>
    <cellStyle name="Percent 42" xfId="2308" xr:uid="{00000000-0005-0000-0000-000009090000}"/>
    <cellStyle name="Percent 48 2" xfId="2309" xr:uid="{00000000-0005-0000-0000-00000A090000}"/>
    <cellStyle name="Percent 48 2 2" xfId="2310" xr:uid="{00000000-0005-0000-0000-00000B090000}"/>
    <cellStyle name="Percent 48 2 2 2" xfId="2311" xr:uid="{00000000-0005-0000-0000-00000C090000}"/>
    <cellStyle name="Percent 48 3" xfId="2312" xr:uid="{00000000-0005-0000-0000-00000D090000}"/>
    <cellStyle name="Percent 48 3 2" xfId="2313" xr:uid="{00000000-0005-0000-0000-00000E090000}"/>
    <cellStyle name="Percent 48 4" xfId="2314" xr:uid="{00000000-0005-0000-0000-00000F090000}"/>
    <cellStyle name="Percent 50 2" xfId="2315" xr:uid="{00000000-0005-0000-0000-000010090000}"/>
    <cellStyle name="Percent 50 2 2" xfId="2316" xr:uid="{00000000-0005-0000-0000-000011090000}"/>
    <cellStyle name="Percent 50 2 2 2" xfId="2317" xr:uid="{00000000-0005-0000-0000-000012090000}"/>
    <cellStyle name="Percent 50 3" xfId="2318" xr:uid="{00000000-0005-0000-0000-000013090000}"/>
    <cellStyle name="Percent 50 3 2" xfId="2319" xr:uid="{00000000-0005-0000-0000-000014090000}"/>
    <cellStyle name="Percent 50 4" xfId="2320" xr:uid="{00000000-0005-0000-0000-000015090000}"/>
    <cellStyle name="Percent 51 2" xfId="2321" xr:uid="{00000000-0005-0000-0000-000016090000}"/>
    <cellStyle name="Percent 51 2 2" xfId="2322" xr:uid="{00000000-0005-0000-0000-000017090000}"/>
    <cellStyle name="Percent 51 3" xfId="2323" xr:uid="{00000000-0005-0000-0000-000018090000}"/>
    <cellStyle name="Percent 54" xfId="2324" xr:uid="{00000000-0005-0000-0000-000019090000}"/>
    <cellStyle name="Percent 54 2" xfId="2325" xr:uid="{00000000-0005-0000-0000-00001A090000}"/>
    <cellStyle name="Percent 55" xfId="2326" xr:uid="{00000000-0005-0000-0000-00001B090000}"/>
    <cellStyle name="Percent 55 2" xfId="2327" xr:uid="{00000000-0005-0000-0000-00001C090000}"/>
    <cellStyle name="Percent 55 2 2" xfId="2328" xr:uid="{00000000-0005-0000-0000-00001D090000}"/>
    <cellStyle name="Percent 55 3" xfId="2329" xr:uid="{00000000-0005-0000-0000-00001E090000}"/>
    <cellStyle name="Percent 56" xfId="2330" xr:uid="{00000000-0005-0000-0000-00001F090000}"/>
    <cellStyle name="Percent 56 2" xfId="2331" xr:uid="{00000000-0005-0000-0000-000020090000}"/>
    <cellStyle name="Percent 57" xfId="2332" xr:uid="{00000000-0005-0000-0000-000021090000}"/>
    <cellStyle name="Percent 57 2" xfId="2333" xr:uid="{00000000-0005-0000-0000-000022090000}"/>
    <cellStyle name="Percent 6 10" xfId="2334" xr:uid="{00000000-0005-0000-0000-000023090000}"/>
    <cellStyle name="Percent 6 10 2" xfId="2335" xr:uid="{00000000-0005-0000-0000-000024090000}"/>
    <cellStyle name="Percent 6 10 2 2" xfId="2336" xr:uid="{00000000-0005-0000-0000-000025090000}"/>
    <cellStyle name="Percent 6 11" xfId="2337" xr:uid="{00000000-0005-0000-0000-000026090000}"/>
    <cellStyle name="Percent 6 11 2" xfId="2338" xr:uid="{00000000-0005-0000-0000-000027090000}"/>
    <cellStyle name="Percent 6 11 2 2" xfId="2339" xr:uid="{00000000-0005-0000-0000-000028090000}"/>
    <cellStyle name="Percent 6 12" xfId="2340" xr:uid="{00000000-0005-0000-0000-000029090000}"/>
    <cellStyle name="Percent 6 12 2" xfId="2341" xr:uid="{00000000-0005-0000-0000-00002A090000}"/>
    <cellStyle name="Percent 6 12 2 2" xfId="2342" xr:uid="{00000000-0005-0000-0000-00002B090000}"/>
    <cellStyle name="Percent 6 13" xfId="2343" xr:uid="{00000000-0005-0000-0000-00002C090000}"/>
    <cellStyle name="Percent 6 13 2" xfId="2344" xr:uid="{00000000-0005-0000-0000-00002D090000}"/>
    <cellStyle name="Percent 6 13 2 2" xfId="2345" xr:uid="{00000000-0005-0000-0000-00002E090000}"/>
    <cellStyle name="Percent 6 14" xfId="2346" xr:uid="{00000000-0005-0000-0000-00002F090000}"/>
    <cellStyle name="Percent 6 14 2" xfId="2347" xr:uid="{00000000-0005-0000-0000-000030090000}"/>
    <cellStyle name="Percent 6 14 2 2" xfId="2348" xr:uid="{00000000-0005-0000-0000-000031090000}"/>
    <cellStyle name="Percent 6 15" xfId="2349" xr:uid="{00000000-0005-0000-0000-000032090000}"/>
    <cellStyle name="Percent 6 15 2" xfId="2350" xr:uid="{00000000-0005-0000-0000-000033090000}"/>
    <cellStyle name="Percent 6 15 2 2" xfId="2351" xr:uid="{00000000-0005-0000-0000-000034090000}"/>
    <cellStyle name="Percent 6 16" xfId="2352" xr:uid="{00000000-0005-0000-0000-000035090000}"/>
    <cellStyle name="Percent 6 16 2" xfId="2353" xr:uid="{00000000-0005-0000-0000-000036090000}"/>
    <cellStyle name="Percent 6 16 2 2" xfId="2354" xr:uid="{00000000-0005-0000-0000-000037090000}"/>
    <cellStyle name="Percent 6 17" xfId="2355" xr:uid="{00000000-0005-0000-0000-000038090000}"/>
    <cellStyle name="Percent 6 17 2" xfId="2356" xr:uid="{00000000-0005-0000-0000-000039090000}"/>
    <cellStyle name="Percent 6 17 2 2" xfId="2357" xr:uid="{00000000-0005-0000-0000-00003A090000}"/>
    <cellStyle name="Percent 6 18" xfId="2358" xr:uid="{00000000-0005-0000-0000-00003B090000}"/>
    <cellStyle name="Percent 6 18 2" xfId="2359" xr:uid="{00000000-0005-0000-0000-00003C090000}"/>
    <cellStyle name="Percent 6 18 2 2" xfId="2360" xr:uid="{00000000-0005-0000-0000-00003D090000}"/>
    <cellStyle name="Percent 6 19" xfId="2361" xr:uid="{00000000-0005-0000-0000-00003E090000}"/>
    <cellStyle name="Percent 6 19 2" xfId="2362" xr:uid="{00000000-0005-0000-0000-00003F090000}"/>
    <cellStyle name="Percent 6 19 2 2" xfId="2363" xr:uid="{00000000-0005-0000-0000-000040090000}"/>
    <cellStyle name="Percent 6 2" xfId="2364" xr:uid="{00000000-0005-0000-0000-000041090000}"/>
    <cellStyle name="Percent 6 2 2" xfId="2365" xr:uid="{00000000-0005-0000-0000-000042090000}"/>
    <cellStyle name="Percent 6 2 2 2" xfId="2366" xr:uid="{00000000-0005-0000-0000-000043090000}"/>
    <cellStyle name="Percent 6 20" xfId="2367" xr:uid="{00000000-0005-0000-0000-000044090000}"/>
    <cellStyle name="Percent 6 20 2" xfId="2368" xr:uid="{00000000-0005-0000-0000-000045090000}"/>
    <cellStyle name="Percent 6 20 2 2" xfId="2369" xr:uid="{00000000-0005-0000-0000-000046090000}"/>
    <cellStyle name="Percent 6 21" xfId="2370" xr:uid="{00000000-0005-0000-0000-000047090000}"/>
    <cellStyle name="Percent 6 21 2" xfId="2371" xr:uid="{00000000-0005-0000-0000-000048090000}"/>
    <cellStyle name="Percent 6 21 2 2" xfId="2372" xr:uid="{00000000-0005-0000-0000-000049090000}"/>
    <cellStyle name="Percent 6 22" xfId="2373" xr:uid="{00000000-0005-0000-0000-00004A090000}"/>
    <cellStyle name="Percent 6 22 2" xfId="2374" xr:uid="{00000000-0005-0000-0000-00004B090000}"/>
    <cellStyle name="Percent 6 22 2 2" xfId="2375" xr:uid="{00000000-0005-0000-0000-00004C090000}"/>
    <cellStyle name="Percent 6 23" xfId="2376" xr:uid="{00000000-0005-0000-0000-00004D090000}"/>
    <cellStyle name="Percent 6 23 2" xfId="2377" xr:uid="{00000000-0005-0000-0000-00004E090000}"/>
    <cellStyle name="Percent 6 23 2 2" xfId="2378" xr:uid="{00000000-0005-0000-0000-00004F090000}"/>
    <cellStyle name="Percent 6 24" xfId="2379" xr:uid="{00000000-0005-0000-0000-000050090000}"/>
    <cellStyle name="Percent 6 24 2" xfId="2380" xr:uid="{00000000-0005-0000-0000-000051090000}"/>
    <cellStyle name="Percent 6 24 2 2" xfId="2381" xr:uid="{00000000-0005-0000-0000-000052090000}"/>
    <cellStyle name="Percent 6 25" xfId="2382" xr:uid="{00000000-0005-0000-0000-000053090000}"/>
    <cellStyle name="Percent 6 25 2" xfId="2383" xr:uid="{00000000-0005-0000-0000-000054090000}"/>
    <cellStyle name="Percent 6 25 2 2" xfId="2384" xr:uid="{00000000-0005-0000-0000-000055090000}"/>
    <cellStyle name="Percent 6 26" xfId="2385" xr:uid="{00000000-0005-0000-0000-000056090000}"/>
    <cellStyle name="Percent 6 26 2" xfId="2386" xr:uid="{00000000-0005-0000-0000-000057090000}"/>
    <cellStyle name="Percent 6 26 2 2" xfId="2387" xr:uid="{00000000-0005-0000-0000-000058090000}"/>
    <cellStyle name="Percent 6 3" xfId="2388" xr:uid="{00000000-0005-0000-0000-000059090000}"/>
    <cellStyle name="Percent 6 3 2" xfId="2389" xr:uid="{00000000-0005-0000-0000-00005A090000}"/>
    <cellStyle name="Percent 6 3 2 2" xfId="2390" xr:uid="{00000000-0005-0000-0000-00005B090000}"/>
    <cellStyle name="Percent 6 4" xfId="2391" xr:uid="{00000000-0005-0000-0000-00005C090000}"/>
    <cellStyle name="Percent 6 4 2" xfId="2392" xr:uid="{00000000-0005-0000-0000-00005D090000}"/>
    <cellStyle name="Percent 6 4 2 2" xfId="2393" xr:uid="{00000000-0005-0000-0000-00005E090000}"/>
    <cellStyle name="Percent 6 5" xfId="2394" xr:uid="{00000000-0005-0000-0000-00005F090000}"/>
    <cellStyle name="Percent 6 5 2" xfId="2395" xr:uid="{00000000-0005-0000-0000-000060090000}"/>
    <cellStyle name="Percent 6 5 2 2" xfId="2396" xr:uid="{00000000-0005-0000-0000-000061090000}"/>
    <cellStyle name="Percent 6 6" xfId="2397" xr:uid="{00000000-0005-0000-0000-000062090000}"/>
    <cellStyle name="Percent 6 6 2" xfId="2398" xr:uid="{00000000-0005-0000-0000-000063090000}"/>
    <cellStyle name="Percent 6 6 2 2" xfId="2399" xr:uid="{00000000-0005-0000-0000-000064090000}"/>
    <cellStyle name="Percent 6 7" xfId="2400" xr:uid="{00000000-0005-0000-0000-000065090000}"/>
    <cellStyle name="Percent 6 7 2" xfId="2401" xr:uid="{00000000-0005-0000-0000-000066090000}"/>
    <cellStyle name="Percent 6 7 2 2" xfId="2402" xr:uid="{00000000-0005-0000-0000-000067090000}"/>
    <cellStyle name="Percent 6 8" xfId="2403" xr:uid="{00000000-0005-0000-0000-000068090000}"/>
    <cellStyle name="Percent 6 8 2" xfId="2404" xr:uid="{00000000-0005-0000-0000-000069090000}"/>
    <cellStyle name="Percent 6 8 2 2" xfId="2405" xr:uid="{00000000-0005-0000-0000-00006A090000}"/>
    <cellStyle name="Percent 6 9" xfId="2406" xr:uid="{00000000-0005-0000-0000-00006B090000}"/>
    <cellStyle name="Percent 6 9 2" xfId="2407" xr:uid="{00000000-0005-0000-0000-00006C090000}"/>
    <cellStyle name="Percent 6 9 2 2" xfId="2408" xr:uid="{00000000-0005-0000-0000-00006D090000}"/>
    <cellStyle name="Percent 61" xfId="2409" xr:uid="{00000000-0005-0000-0000-00006E090000}"/>
    <cellStyle name="Percent 61 2" xfId="2410" xr:uid="{00000000-0005-0000-0000-00006F090000}"/>
    <cellStyle name="Percent 61 2 2" xfId="2411" xr:uid="{00000000-0005-0000-0000-000070090000}"/>
    <cellStyle name="Percent 7 10" xfId="2412" xr:uid="{00000000-0005-0000-0000-000071090000}"/>
    <cellStyle name="Percent 7 10 2" xfId="2413" xr:uid="{00000000-0005-0000-0000-000072090000}"/>
    <cellStyle name="Percent 7 10 2 2" xfId="2414" xr:uid="{00000000-0005-0000-0000-000073090000}"/>
    <cellStyle name="Percent 7 11" xfId="2415" xr:uid="{00000000-0005-0000-0000-000074090000}"/>
    <cellStyle name="Percent 7 11 2" xfId="2416" xr:uid="{00000000-0005-0000-0000-000075090000}"/>
    <cellStyle name="Percent 7 11 2 2" xfId="2417" xr:uid="{00000000-0005-0000-0000-000076090000}"/>
    <cellStyle name="Percent 7 12" xfId="2418" xr:uid="{00000000-0005-0000-0000-000077090000}"/>
    <cellStyle name="Percent 7 12 2" xfId="2419" xr:uid="{00000000-0005-0000-0000-000078090000}"/>
    <cellStyle name="Percent 7 12 2 2" xfId="2420" xr:uid="{00000000-0005-0000-0000-000079090000}"/>
    <cellStyle name="Percent 7 13" xfId="2421" xr:uid="{00000000-0005-0000-0000-00007A090000}"/>
    <cellStyle name="Percent 7 13 2" xfId="2422" xr:uid="{00000000-0005-0000-0000-00007B090000}"/>
    <cellStyle name="Percent 7 13 2 2" xfId="2423" xr:uid="{00000000-0005-0000-0000-00007C090000}"/>
    <cellStyle name="Percent 7 14" xfId="2424" xr:uid="{00000000-0005-0000-0000-00007D090000}"/>
    <cellStyle name="Percent 7 14 2" xfId="2425" xr:uid="{00000000-0005-0000-0000-00007E090000}"/>
    <cellStyle name="Percent 7 14 2 2" xfId="2426" xr:uid="{00000000-0005-0000-0000-00007F090000}"/>
    <cellStyle name="Percent 7 15" xfId="2427" xr:uid="{00000000-0005-0000-0000-000080090000}"/>
    <cellStyle name="Percent 7 15 2" xfId="2428" xr:uid="{00000000-0005-0000-0000-000081090000}"/>
    <cellStyle name="Percent 7 15 2 2" xfId="2429" xr:uid="{00000000-0005-0000-0000-000082090000}"/>
    <cellStyle name="Percent 7 16" xfId="2430" xr:uid="{00000000-0005-0000-0000-000083090000}"/>
    <cellStyle name="Percent 7 16 2" xfId="2431" xr:uid="{00000000-0005-0000-0000-000084090000}"/>
    <cellStyle name="Percent 7 16 2 2" xfId="2432" xr:uid="{00000000-0005-0000-0000-000085090000}"/>
    <cellStyle name="Percent 7 17" xfId="2433" xr:uid="{00000000-0005-0000-0000-000086090000}"/>
    <cellStyle name="Percent 7 17 2" xfId="2434" xr:uid="{00000000-0005-0000-0000-000087090000}"/>
    <cellStyle name="Percent 7 17 2 2" xfId="2435" xr:uid="{00000000-0005-0000-0000-000088090000}"/>
    <cellStyle name="Percent 7 18" xfId="2436" xr:uid="{00000000-0005-0000-0000-000089090000}"/>
    <cellStyle name="Percent 7 18 2" xfId="2437" xr:uid="{00000000-0005-0000-0000-00008A090000}"/>
    <cellStyle name="Percent 7 18 2 2" xfId="2438" xr:uid="{00000000-0005-0000-0000-00008B090000}"/>
    <cellStyle name="Percent 7 19" xfId="2439" xr:uid="{00000000-0005-0000-0000-00008C090000}"/>
    <cellStyle name="Percent 7 19 2" xfId="2440" xr:uid="{00000000-0005-0000-0000-00008D090000}"/>
    <cellStyle name="Percent 7 19 2 2" xfId="2441" xr:uid="{00000000-0005-0000-0000-00008E090000}"/>
    <cellStyle name="Percent 7 2" xfId="2442" xr:uid="{00000000-0005-0000-0000-00008F090000}"/>
    <cellStyle name="Percent 7 2 2" xfId="2443" xr:uid="{00000000-0005-0000-0000-000090090000}"/>
    <cellStyle name="Percent 7 2 2 2" xfId="2444" xr:uid="{00000000-0005-0000-0000-000091090000}"/>
    <cellStyle name="Percent 7 20" xfId="2445" xr:uid="{00000000-0005-0000-0000-000092090000}"/>
    <cellStyle name="Percent 7 20 2" xfId="2446" xr:uid="{00000000-0005-0000-0000-000093090000}"/>
    <cellStyle name="Percent 7 20 2 2" xfId="2447" xr:uid="{00000000-0005-0000-0000-000094090000}"/>
    <cellStyle name="Percent 7 21" xfId="2448" xr:uid="{00000000-0005-0000-0000-000095090000}"/>
    <cellStyle name="Percent 7 21 2" xfId="2449" xr:uid="{00000000-0005-0000-0000-000096090000}"/>
    <cellStyle name="Percent 7 21 2 2" xfId="2450" xr:uid="{00000000-0005-0000-0000-000097090000}"/>
    <cellStyle name="Percent 7 22" xfId="2451" xr:uid="{00000000-0005-0000-0000-000098090000}"/>
    <cellStyle name="Percent 7 22 2" xfId="2452" xr:uid="{00000000-0005-0000-0000-000099090000}"/>
    <cellStyle name="Percent 7 22 2 2" xfId="2453" xr:uid="{00000000-0005-0000-0000-00009A090000}"/>
    <cellStyle name="Percent 7 23" xfId="2454" xr:uid="{00000000-0005-0000-0000-00009B090000}"/>
    <cellStyle name="Percent 7 23 2" xfId="2455" xr:uid="{00000000-0005-0000-0000-00009C090000}"/>
    <cellStyle name="Percent 7 23 2 2" xfId="2456" xr:uid="{00000000-0005-0000-0000-00009D090000}"/>
    <cellStyle name="Percent 7 24" xfId="2457" xr:uid="{00000000-0005-0000-0000-00009E090000}"/>
    <cellStyle name="Percent 7 24 2" xfId="2458" xr:uid="{00000000-0005-0000-0000-00009F090000}"/>
    <cellStyle name="Percent 7 24 2 2" xfId="2459" xr:uid="{00000000-0005-0000-0000-0000A0090000}"/>
    <cellStyle name="Percent 7 25" xfId="2460" xr:uid="{00000000-0005-0000-0000-0000A1090000}"/>
    <cellStyle name="Percent 7 25 2" xfId="2461" xr:uid="{00000000-0005-0000-0000-0000A2090000}"/>
    <cellStyle name="Percent 7 25 2 2" xfId="2462" xr:uid="{00000000-0005-0000-0000-0000A3090000}"/>
    <cellStyle name="Percent 7 26" xfId="2463" xr:uid="{00000000-0005-0000-0000-0000A4090000}"/>
    <cellStyle name="Percent 7 26 2" xfId="2464" xr:uid="{00000000-0005-0000-0000-0000A5090000}"/>
    <cellStyle name="Percent 7 26 2 2" xfId="2465" xr:uid="{00000000-0005-0000-0000-0000A6090000}"/>
    <cellStyle name="Percent 7 3" xfId="2466" xr:uid="{00000000-0005-0000-0000-0000A7090000}"/>
    <cellStyle name="Percent 7 3 2" xfId="2467" xr:uid="{00000000-0005-0000-0000-0000A8090000}"/>
    <cellStyle name="Percent 7 3 2 2" xfId="2468" xr:uid="{00000000-0005-0000-0000-0000A9090000}"/>
    <cellStyle name="Percent 7 4" xfId="2469" xr:uid="{00000000-0005-0000-0000-0000AA090000}"/>
    <cellStyle name="Percent 7 4 2" xfId="2470" xr:uid="{00000000-0005-0000-0000-0000AB090000}"/>
    <cellStyle name="Percent 7 4 2 2" xfId="2471" xr:uid="{00000000-0005-0000-0000-0000AC090000}"/>
    <cellStyle name="Percent 7 5" xfId="2472" xr:uid="{00000000-0005-0000-0000-0000AD090000}"/>
    <cellStyle name="Percent 7 5 2" xfId="2473" xr:uid="{00000000-0005-0000-0000-0000AE090000}"/>
    <cellStyle name="Percent 7 5 2 2" xfId="2474" xr:uid="{00000000-0005-0000-0000-0000AF090000}"/>
    <cellStyle name="Percent 7 6" xfId="2475" xr:uid="{00000000-0005-0000-0000-0000B0090000}"/>
    <cellStyle name="Percent 7 6 2" xfId="2476" xr:uid="{00000000-0005-0000-0000-0000B1090000}"/>
    <cellStyle name="Percent 7 6 2 2" xfId="2477" xr:uid="{00000000-0005-0000-0000-0000B2090000}"/>
    <cellStyle name="Percent 7 7" xfId="2478" xr:uid="{00000000-0005-0000-0000-0000B3090000}"/>
    <cellStyle name="Percent 7 7 2" xfId="2479" xr:uid="{00000000-0005-0000-0000-0000B4090000}"/>
    <cellStyle name="Percent 7 7 2 2" xfId="2480" xr:uid="{00000000-0005-0000-0000-0000B5090000}"/>
    <cellStyle name="Percent 7 8" xfId="2481" xr:uid="{00000000-0005-0000-0000-0000B6090000}"/>
    <cellStyle name="Percent 7 8 2" xfId="2482" xr:uid="{00000000-0005-0000-0000-0000B7090000}"/>
    <cellStyle name="Percent 7 8 2 2" xfId="2483" xr:uid="{00000000-0005-0000-0000-0000B8090000}"/>
    <cellStyle name="Percent 7 9" xfId="2484" xr:uid="{00000000-0005-0000-0000-0000B9090000}"/>
    <cellStyle name="Percent 7 9 2" xfId="2485" xr:uid="{00000000-0005-0000-0000-0000BA090000}"/>
    <cellStyle name="Percent 7 9 2 2" xfId="2486" xr:uid="{00000000-0005-0000-0000-0000BB090000}"/>
    <cellStyle name="Percent 9" xfId="2487" xr:uid="{00000000-0005-0000-0000-0000BC090000}"/>
    <cellStyle name="Percent 9 2" xfId="2488" xr:uid="{00000000-0005-0000-0000-0000BD090000}"/>
    <cellStyle name="Percent 9 2 2" xfId="2489" xr:uid="{00000000-0005-0000-0000-0000BE090000}"/>
    <cellStyle name="Percent 9 2 2 2" xfId="2490" xr:uid="{00000000-0005-0000-0000-0000BF090000}"/>
    <cellStyle name="Percent 9 3" xfId="2491" xr:uid="{00000000-0005-0000-0000-0000C0090000}"/>
    <cellStyle name="Percent 9 3 2" xfId="2492" xr:uid="{00000000-0005-0000-0000-0000C1090000}"/>
    <cellStyle name="Percent 9 3 2 2" xfId="2493" xr:uid="{00000000-0005-0000-0000-0000C2090000}"/>
    <cellStyle name="Percent 9 4" xfId="2494" xr:uid="{00000000-0005-0000-0000-0000C3090000}"/>
    <cellStyle name="Percent 9 4 2" xfId="2495" xr:uid="{00000000-0005-0000-0000-0000C409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142875</xdr:colOff>
          <xdr:row>39</xdr:row>
          <xdr:rowOff>133350</xdr:rowOff>
        </xdr:from>
        <xdr:to>
          <xdr:col>4</xdr:col>
          <xdr:colOff>419100</xdr:colOff>
          <xdr:row>41</xdr:row>
          <xdr:rowOff>28575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50</xdr:row>
          <xdr:rowOff>133350</xdr:rowOff>
        </xdr:from>
        <xdr:to>
          <xdr:col>4</xdr:col>
          <xdr:colOff>419100</xdr:colOff>
          <xdr:row>52</xdr:row>
          <xdr:rowOff>28575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49</xdr:row>
          <xdr:rowOff>133350</xdr:rowOff>
        </xdr:from>
        <xdr:to>
          <xdr:col>4</xdr:col>
          <xdr:colOff>419100</xdr:colOff>
          <xdr:row>51</xdr:row>
          <xdr:rowOff>28575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48</xdr:row>
          <xdr:rowOff>133350</xdr:rowOff>
        </xdr:from>
        <xdr:to>
          <xdr:col>4</xdr:col>
          <xdr:colOff>419100</xdr:colOff>
          <xdr:row>50</xdr:row>
          <xdr:rowOff>28575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43</xdr:row>
          <xdr:rowOff>66675</xdr:rowOff>
        </xdr:from>
        <xdr:to>
          <xdr:col>4</xdr:col>
          <xdr:colOff>419100</xdr:colOff>
          <xdr:row>49</xdr:row>
          <xdr:rowOff>95250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42</xdr:row>
          <xdr:rowOff>133350</xdr:rowOff>
        </xdr:from>
        <xdr:to>
          <xdr:col>4</xdr:col>
          <xdr:colOff>419100</xdr:colOff>
          <xdr:row>48</xdr:row>
          <xdr:rowOff>28575</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41</xdr:row>
          <xdr:rowOff>152400</xdr:rowOff>
        </xdr:from>
        <xdr:to>
          <xdr:col>4</xdr:col>
          <xdr:colOff>419100</xdr:colOff>
          <xdr:row>43</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40</xdr:row>
          <xdr:rowOff>133350</xdr:rowOff>
        </xdr:from>
        <xdr:to>
          <xdr:col>4</xdr:col>
          <xdr:colOff>419100</xdr:colOff>
          <xdr:row>42</xdr:row>
          <xdr:rowOff>28575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52</xdr:row>
          <xdr:rowOff>133350</xdr:rowOff>
        </xdr:from>
        <xdr:to>
          <xdr:col>4</xdr:col>
          <xdr:colOff>419100</xdr:colOff>
          <xdr:row>54</xdr:row>
          <xdr:rowOff>28575</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0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51</xdr:row>
          <xdr:rowOff>133350</xdr:rowOff>
        </xdr:from>
        <xdr:to>
          <xdr:col>4</xdr:col>
          <xdr:colOff>419100</xdr:colOff>
          <xdr:row>53</xdr:row>
          <xdr:rowOff>28575</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0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19</xdr:row>
          <xdr:rowOff>133350</xdr:rowOff>
        </xdr:from>
        <xdr:to>
          <xdr:col>4</xdr:col>
          <xdr:colOff>419100</xdr:colOff>
          <xdr:row>21</xdr:row>
          <xdr:rowOff>28575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0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30</xdr:row>
          <xdr:rowOff>133350</xdr:rowOff>
        </xdr:from>
        <xdr:to>
          <xdr:col>4</xdr:col>
          <xdr:colOff>419100</xdr:colOff>
          <xdr:row>32</xdr:row>
          <xdr:rowOff>28575</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0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29</xdr:row>
          <xdr:rowOff>133350</xdr:rowOff>
        </xdr:from>
        <xdr:to>
          <xdr:col>4</xdr:col>
          <xdr:colOff>419100</xdr:colOff>
          <xdr:row>31</xdr:row>
          <xdr:rowOff>28575</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0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28</xdr:row>
          <xdr:rowOff>133350</xdr:rowOff>
        </xdr:from>
        <xdr:to>
          <xdr:col>4</xdr:col>
          <xdr:colOff>419100</xdr:colOff>
          <xdr:row>30</xdr:row>
          <xdr:rowOff>28575</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0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27</xdr:row>
          <xdr:rowOff>133350</xdr:rowOff>
        </xdr:from>
        <xdr:to>
          <xdr:col>4</xdr:col>
          <xdr:colOff>419100</xdr:colOff>
          <xdr:row>29</xdr:row>
          <xdr:rowOff>28575</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0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22</xdr:row>
          <xdr:rowOff>133350</xdr:rowOff>
        </xdr:from>
        <xdr:to>
          <xdr:col>4</xdr:col>
          <xdr:colOff>419100</xdr:colOff>
          <xdr:row>28</xdr:row>
          <xdr:rowOff>28575</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0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21</xdr:row>
          <xdr:rowOff>133350</xdr:rowOff>
        </xdr:from>
        <xdr:to>
          <xdr:col>4</xdr:col>
          <xdr:colOff>419100</xdr:colOff>
          <xdr:row>27</xdr:row>
          <xdr:rowOff>28575</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0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20</xdr:row>
          <xdr:rowOff>133350</xdr:rowOff>
        </xdr:from>
        <xdr:to>
          <xdr:col>4</xdr:col>
          <xdr:colOff>419100</xdr:colOff>
          <xdr:row>22</xdr:row>
          <xdr:rowOff>28575</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0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32</xdr:row>
          <xdr:rowOff>133350</xdr:rowOff>
        </xdr:from>
        <xdr:to>
          <xdr:col>4</xdr:col>
          <xdr:colOff>419100</xdr:colOff>
          <xdr:row>34</xdr:row>
          <xdr:rowOff>28575</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0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31</xdr:row>
          <xdr:rowOff>133350</xdr:rowOff>
        </xdr:from>
        <xdr:to>
          <xdr:col>4</xdr:col>
          <xdr:colOff>419100</xdr:colOff>
          <xdr:row>33</xdr:row>
          <xdr:rowOff>28575</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0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64</xdr:row>
          <xdr:rowOff>133350</xdr:rowOff>
        </xdr:from>
        <xdr:to>
          <xdr:col>1</xdr:col>
          <xdr:colOff>19050</xdr:colOff>
          <xdr:row>66</xdr:row>
          <xdr:rowOff>28575</xdr:rowOff>
        </xdr:to>
        <xdr:sp macro="" textlink="">
          <xdr:nvSpPr>
            <xdr:cNvPr id="13395" name="Check Box 83" hidden="1">
              <a:extLst>
                <a:ext uri="{63B3BB69-23CF-44E3-9099-C40C66FF867C}">
                  <a14:compatExt spid="_x0000_s13395"/>
                </a:ext>
                <a:ext uri="{FF2B5EF4-FFF2-40B4-BE49-F238E27FC236}">
                  <a16:creationId xmlns:a16="http://schemas.microsoft.com/office/drawing/2014/main" id="{00000000-0008-0000-0000-00005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65</xdr:row>
          <xdr:rowOff>133350</xdr:rowOff>
        </xdr:from>
        <xdr:to>
          <xdr:col>1</xdr:col>
          <xdr:colOff>19050</xdr:colOff>
          <xdr:row>67</xdr:row>
          <xdr:rowOff>28575</xdr:rowOff>
        </xdr:to>
        <xdr:sp macro="" textlink="">
          <xdr:nvSpPr>
            <xdr:cNvPr id="13396" name="Check Box 84" hidden="1">
              <a:extLst>
                <a:ext uri="{63B3BB69-23CF-44E3-9099-C40C66FF867C}">
                  <a14:compatExt spid="_x0000_s13396"/>
                </a:ext>
                <a:ext uri="{FF2B5EF4-FFF2-40B4-BE49-F238E27FC236}">
                  <a16:creationId xmlns:a16="http://schemas.microsoft.com/office/drawing/2014/main" id="{00000000-0008-0000-0000-00005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66</xdr:row>
          <xdr:rowOff>114300</xdr:rowOff>
        </xdr:from>
        <xdr:to>
          <xdr:col>1</xdr:col>
          <xdr:colOff>19050</xdr:colOff>
          <xdr:row>68</xdr:row>
          <xdr:rowOff>57150</xdr:rowOff>
        </xdr:to>
        <xdr:sp macro="" textlink="">
          <xdr:nvSpPr>
            <xdr:cNvPr id="13397" name="Check Box 85" hidden="1">
              <a:extLst>
                <a:ext uri="{63B3BB69-23CF-44E3-9099-C40C66FF867C}">
                  <a14:compatExt spid="_x0000_s13397"/>
                </a:ext>
                <a:ext uri="{FF2B5EF4-FFF2-40B4-BE49-F238E27FC236}">
                  <a16:creationId xmlns:a16="http://schemas.microsoft.com/office/drawing/2014/main" id="{00000000-0008-0000-0000-00005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42</xdr:row>
          <xdr:rowOff>152400</xdr:rowOff>
        </xdr:from>
        <xdr:to>
          <xdr:col>4</xdr:col>
          <xdr:colOff>419100</xdr:colOff>
          <xdr:row>44</xdr:row>
          <xdr:rowOff>19050</xdr:rowOff>
        </xdr:to>
        <xdr:sp macro="" textlink="">
          <xdr:nvSpPr>
            <xdr:cNvPr id="13403" name="Check Box 91" hidden="1">
              <a:extLst>
                <a:ext uri="{63B3BB69-23CF-44E3-9099-C40C66FF867C}">
                  <a14:compatExt spid="_x0000_s13403"/>
                </a:ext>
                <a:ext uri="{FF2B5EF4-FFF2-40B4-BE49-F238E27FC236}">
                  <a16:creationId xmlns:a16="http://schemas.microsoft.com/office/drawing/2014/main" id="{00000000-0008-0000-0000-00005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43</xdr:row>
          <xdr:rowOff>152400</xdr:rowOff>
        </xdr:from>
        <xdr:to>
          <xdr:col>4</xdr:col>
          <xdr:colOff>419100</xdr:colOff>
          <xdr:row>45</xdr:row>
          <xdr:rowOff>19050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0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46</xdr:row>
          <xdr:rowOff>152400</xdr:rowOff>
        </xdr:from>
        <xdr:to>
          <xdr:col>4</xdr:col>
          <xdr:colOff>419100</xdr:colOff>
          <xdr:row>48</xdr:row>
          <xdr:rowOff>19050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0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47</xdr:row>
          <xdr:rowOff>152400</xdr:rowOff>
        </xdr:from>
        <xdr:to>
          <xdr:col>4</xdr:col>
          <xdr:colOff>419100</xdr:colOff>
          <xdr:row>49</xdr:row>
          <xdr:rowOff>19050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0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21</xdr:row>
          <xdr:rowOff>133350</xdr:rowOff>
        </xdr:from>
        <xdr:to>
          <xdr:col>4</xdr:col>
          <xdr:colOff>419100</xdr:colOff>
          <xdr:row>23</xdr:row>
          <xdr:rowOff>28575</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0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22</xdr:row>
          <xdr:rowOff>133350</xdr:rowOff>
        </xdr:from>
        <xdr:to>
          <xdr:col>4</xdr:col>
          <xdr:colOff>419100</xdr:colOff>
          <xdr:row>24</xdr:row>
          <xdr:rowOff>28575</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0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25</xdr:row>
          <xdr:rowOff>133350</xdr:rowOff>
        </xdr:from>
        <xdr:to>
          <xdr:col>4</xdr:col>
          <xdr:colOff>419100</xdr:colOff>
          <xdr:row>27</xdr:row>
          <xdr:rowOff>28575</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0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26</xdr:row>
          <xdr:rowOff>133350</xdr:rowOff>
        </xdr:from>
        <xdr:to>
          <xdr:col>4</xdr:col>
          <xdr:colOff>419100</xdr:colOff>
          <xdr:row>28</xdr:row>
          <xdr:rowOff>28575</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0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35"/>
  <sheetViews>
    <sheetView showGridLines="0" tabSelected="1" zoomScaleNormal="100" workbookViewId="0">
      <selection activeCell="D3" sqref="D3:I3"/>
    </sheetView>
  </sheetViews>
  <sheetFormatPr defaultRowHeight="12.75" x14ac:dyDescent="0.2"/>
  <cols>
    <col min="1" max="3" width="9.42578125" customWidth="1"/>
    <col min="4" max="4" width="11.5703125" customWidth="1"/>
    <col min="5" max="5" width="7.28515625" bestFit="1" customWidth="1"/>
    <col min="6" max="6" width="7.7109375" customWidth="1"/>
    <col min="7" max="7" width="8.7109375" customWidth="1"/>
    <col min="8" max="8" width="7.5703125" customWidth="1"/>
    <col min="9" max="9" width="9.28515625" customWidth="1"/>
    <col min="10" max="10" width="8.7109375" customWidth="1"/>
    <col min="11" max="11" width="8.140625" customWidth="1"/>
    <col min="12" max="12" width="10.140625" bestFit="1" customWidth="1"/>
    <col min="13" max="13" width="9.28515625" customWidth="1"/>
    <col min="14" max="15" width="9.140625" customWidth="1"/>
  </cols>
  <sheetData>
    <row r="1" spans="1:27" ht="15.75" x14ac:dyDescent="0.25">
      <c r="A1" s="28"/>
      <c r="B1" s="28"/>
      <c r="C1" s="28"/>
      <c r="D1" s="28"/>
      <c r="E1" s="28"/>
      <c r="F1" s="384" t="s">
        <v>385</v>
      </c>
      <c r="G1" s="28"/>
      <c r="H1" s="28"/>
      <c r="I1" s="28"/>
      <c r="J1" s="28"/>
      <c r="K1" s="28"/>
    </row>
    <row r="2" spans="1:27" s="28" customFormat="1" x14ac:dyDescent="0.2">
      <c r="F2" s="378"/>
    </row>
    <row r="3" spans="1:27" s="28" customFormat="1" ht="15" x14ac:dyDescent="0.25">
      <c r="A3"/>
      <c r="B3" s="218"/>
      <c r="C3" s="217" t="s">
        <v>58</v>
      </c>
      <c r="D3" s="1021" t="s">
        <v>5</v>
      </c>
      <c r="E3" s="998"/>
      <c r="F3" s="998"/>
      <c r="G3" s="998"/>
      <c r="H3" s="998"/>
      <c r="I3" s="999"/>
      <c r="J3" s="27"/>
      <c r="K3"/>
    </row>
    <row r="4" spans="1:27" ht="15" customHeight="1" x14ac:dyDescent="0.2">
      <c r="B4" s="218"/>
      <c r="C4" s="217" t="s">
        <v>253</v>
      </c>
      <c r="D4" s="414" t="s">
        <v>5</v>
      </c>
      <c r="E4" s="415"/>
      <c r="F4" s="416"/>
      <c r="G4" s="416"/>
      <c r="H4" s="93" t="s">
        <v>6</v>
      </c>
      <c r="I4" s="439" t="s">
        <v>5</v>
      </c>
      <c r="J4" s="446" t="s">
        <v>371</v>
      </c>
      <c r="K4" s="440" t="s">
        <v>5</v>
      </c>
      <c r="AA4" s="10" t="s">
        <v>164</v>
      </c>
    </row>
    <row r="5" spans="1:27" ht="15" x14ac:dyDescent="0.25">
      <c r="A5" s="82"/>
      <c r="C5" s="91" t="s">
        <v>51</v>
      </c>
      <c r="D5" s="1021" t="s">
        <v>5</v>
      </c>
      <c r="E5" s="998"/>
      <c r="F5" s="998"/>
      <c r="G5" s="998"/>
      <c r="H5" s="998"/>
      <c r="I5" s="999"/>
      <c r="J5" s="227"/>
      <c r="K5" s="90"/>
      <c r="AA5" s="11"/>
    </row>
    <row r="6" spans="1:27" x14ac:dyDescent="0.2">
      <c r="A6" s="84"/>
      <c r="C6" s="91" t="s">
        <v>165</v>
      </c>
      <c r="D6" s="1023"/>
      <c r="E6" s="996"/>
      <c r="F6" s="996"/>
      <c r="G6" s="996"/>
      <c r="H6" s="996"/>
      <c r="I6" s="997"/>
      <c r="J6" s="227"/>
      <c r="K6" s="90"/>
      <c r="AA6" s="11" t="s">
        <v>12</v>
      </c>
    </row>
    <row r="7" spans="1:27" x14ac:dyDescent="0.2">
      <c r="A7" s="83"/>
      <c r="C7" s="91" t="s">
        <v>52</v>
      </c>
      <c r="D7" s="1023"/>
      <c r="E7" s="996"/>
      <c r="F7" s="996"/>
      <c r="G7" s="996"/>
      <c r="H7" s="996"/>
      <c r="I7" s="997"/>
      <c r="J7" s="227"/>
      <c r="K7" s="90"/>
      <c r="AA7" s="11" t="s">
        <v>13</v>
      </c>
    </row>
    <row r="8" spans="1:27" x14ac:dyDescent="0.2">
      <c r="A8" s="84"/>
      <c r="C8" s="87"/>
      <c r="D8" s="1023"/>
      <c r="E8" s="996"/>
      <c r="F8" s="996"/>
      <c r="G8" s="996"/>
      <c r="H8" s="996"/>
      <c r="I8" s="997"/>
      <c r="J8" s="227"/>
      <c r="K8" s="27"/>
      <c r="AA8" s="9" t="s">
        <v>14</v>
      </c>
    </row>
    <row r="9" spans="1:27" x14ac:dyDescent="0.2">
      <c r="A9" s="85"/>
      <c r="B9" s="85"/>
      <c r="C9" s="87"/>
      <c r="D9" s="1022"/>
      <c r="E9" s="1006"/>
      <c r="F9" s="1006"/>
      <c r="G9" s="417"/>
      <c r="H9" s="55" t="s">
        <v>205</v>
      </c>
      <c r="I9" s="418"/>
      <c r="J9" s="228"/>
      <c r="K9" s="88"/>
      <c r="AA9" s="12" t="s">
        <v>11</v>
      </c>
    </row>
    <row r="10" spans="1:27" x14ac:dyDescent="0.2">
      <c r="A10" s="85"/>
      <c r="B10" s="85"/>
      <c r="C10" s="87"/>
      <c r="D10" s="78"/>
      <c r="E10" s="77"/>
      <c r="F10" s="77"/>
      <c r="G10" s="77"/>
      <c r="H10" s="77"/>
      <c r="I10" s="77"/>
      <c r="J10" s="228"/>
      <c r="K10" s="88"/>
    </row>
    <row r="11" spans="1:27" x14ac:dyDescent="0.2">
      <c r="C11" s="82"/>
      <c r="E11" s="217" t="s">
        <v>201</v>
      </c>
      <c r="F11" s="86"/>
      <c r="G11" s="86"/>
      <c r="I11" s="80" t="s">
        <v>402</v>
      </c>
      <c r="J11" s="1016"/>
      <c r="K11" s="999"/>
    </row>
    <row r="12" spans="1:27" x14ac:dyDescent="0.2">
      <c r="C12" s="89"/>
      <c r="D12" s="82"/>
      <c r="E12" s="82"/>
      <c r="F12" s="82"/>
      <c r="G12" s="82"/>
      <c r="I12" s="209" t="s">
        <v>248</v>
      </c>
      <c r="J12" s="1016"/>
      <c r="K12" s="999"/>
    </row>
    <row r="13" spans="1:27" x14ac:dyDescent="0.2">
      <c r="A13" s="40"/>
      <c r="B13" s="82"/>
      <c r="C13" s="86"/>
      <c r="D13" s="86"/>
      <c r="E13" s="86"/>
      <c r="F13" s="86"/>
      <c r="G13" s="86"/>
    </row>
    <row r="14" spans="1:27" x14ac:dyDescent="0.2">
      <c r="B14" s="82"/>
      <c r="C14" s="86"/>
      <c r="D14" s="409" t="s">
        <v>404</v>
      </c>
      <c r="E14" s="419"/>
      <c r="F14" s="86"/>
      <c r="G14" s="86"/>
      <c r="H14" s="61"/>
      <c r="I14" s="124"/>
      <c r="J14" s="447" t="s">
        <v>386</v>
      </c>
      <c r="K14" s="420">
        <v>44286</v>
      </c>
    </row>
    <row r="15" spans="1:27" x14ac:dyDescent="0.2">
      <c r="B15" s="82"/>
      <c r="C15" s="86"/>
      <c r="D15" s="409" t="s">
        <v>256</v>
      </c>
      <c r="E15" s="419"/>
      <c r="F15" s="86"/>
      <c r="G15" s="86"/>
      <c r="H15" s="61"/>
      <c r="I15" s="124"/>
      <c r="J15" s="125"/>
      <c r="K15" s="204"/>
    </row>
    <row r="16" spans="1:27" x14ac:dyDescent="0.2">
      <c r="A16" s="27"/>
      <c r="B16" s="27"/>
      <c r="C16" s="91"/>
      <c r="D16" s="27"/>
      <c r="E16" s="27"/>
      <c r="F16" s="27"/>
      <c r="G16" s="27"/>
      <c r="H16" s="27"/>
      <c r="I16" s="27"/>
      <c r="J16" s="27"/>
      <c r="K16" s="27"/>
    </row>
    <row r="17" spans="1:11" x14ac:dyDescent="0.2">
      <c r="A17" s="5"/>
      <c r="B17" s="6"/>
      <c r="C17" s="27"/>
      <c r="D17" s="14"/>
      <c r="E17" s="14"/>
      <c r="F17" s="79" t="s">
        <v>372</v>
      </c>
      <c r="G17" s="7"/>
      <c r="H17" s="7"/>
      <c r="I17" s="7"/>
      <c r="J17" s="7"/>
      <c r="K17" s="7"/>
    </row>
    <row r="18" spans="1:11" x14ac:dyDescent="0.2">
      <c r="A18" s="1011" t="s">
        <v>15</v>
      </c>
      <c r="B18" s="1004"/>
      <c r="C18" s="1004"/>
      <c r="D18" s="1011" t="s">
        <v>9</v>
      </c>
      <c r="E18" s="1018" t="s">
        <v>166</v>
      </c>
      <c r="F18" s="1011" t="s">
        <v>16</v>
      </c>
      <c r="G18" s="1014" t="s">
        <v>17</v>
      </c>
      <c r="H18" s="1011" t="s">
        <v>18</v>
      </c>
      <c r="I18" s="1011" t="s">
        <v>243</v>
      </c>
      <c r="J18" s="1011" t="s">
        <v>19</v>
      </c>
      <c r="K18" s="1015" t="s">
        <v>20</v>
      </c>
    </row>
    <row r="19" spans="1:11" ht="12.75" customHeight="1" x14ac:dyDescent="0.2">
      <c r="A19" s="1004"/>
      <c r="B19" s="1004"/>
      <c r="C19" s="1004"/>
      <c r="D19" s="1012"/>
      <c r="E19" s="1019"/>
      <c r="F19" s="1004"/>
      <c r="G19" s="1004"/>
      <c r="H19" s="1004"/>
      <c r="I19" s="1004"/>
      <c r="J19" s="1004"/>
      <c r="K19" s="1004"/>
    </row>
    <row r="20" spans="1:11" x14ac:dyDescent="0.2">
      <c r="A20" s="1004"/>
      <c r="B20" s="1004"/>
      <c r="C20" s="1004"/>
      <c r="D20" s="1012"/>
      <c r="E20" s="1020"/>
      <c r="F20" s="1004"/>
      <c r="G20" s="1004"/>
      <c r="H20" s="1004"/>
      <c r="I20" s="1004"/>
      <c r="J20" s="1004"/>
      <c r="K20" s="1004"/>
    </row>
    <row r="21" spans="1:11" x14ac:dyDescent="0.2">
      <c r="A21" s="1017"/>
      <c r="B21" s="1006"/>
      <c r="C21" s="1006"/>
      <c r="D21" s="430"/>
      <c r="E21" s="422"/>
      <c r="F21" s="423"/>
      <c r="G21" s="424"/>
      <c r="H21" s="425"/>
      <c r="I21" s="426"/>
      <c r="J21" s="427"/>
      <c r="K21" s="424"/>
    </row>
    <row r="22" spans="1:11" x14ac:dyDescent="0.2">
      <c r="A22" s="1017"/>
      <c r="B22" s="1017"/>
      <c r="C22" s="1017"/>
      <c r="D22" s="431"/>
      <c r="E22" s="422"/>
      <c r="F22" s="423"/>
      <c r="G22" s="424"/>
      <c r="H22" s="425"/>
      <c r="I22" s="426"/>
      <c r="J22" s="427"/>
      <c r="K22" s="424"/>
    </row>
    <row r="23" spans="1:11" x14ac:dyDescent="0.2">
      <c r="A23" s="1017"/>
      <c r="B23" s="1017"/>
      <c r="C23" s="1017"/>
      <c r="D23" s="431"/>
      <c r="E23" s="422"/>
      <c r="F23" s="423"/>
      <c r="G23" s="424"/>
      <c r="H23" s="425"/>
      <c r="I23" s="426"/>
      <c r="J23" s="427"/>
      <c r="K23" s="424"/>
    </row>
    <row r="24" spans="1:11" x14ac:dyDescent="0.2">
      <c r="A24" s="1017"/>
      <c r="B24" s="1017"/>
      <c r="C24" s="1017"/>
      <c r="D24" s="431"/>
      <c r="E24" s="422"/>
      <c r="F24" s="423"/>
      <c r="G24" s="424"/>
      <c r="H24" s="425"/>
      <c r="I24" s="426"/>
      <c r="J24" s="427"/>
      <c r="K24" s="424"/>
    </row>
    <row r="25" spans="1:11" x14ac:dyDescent="0.2">
      <c r="A25" s="1017"/>
      <c r="B25" s="1017"/>
      <c r="C25" s="1017"/>
      <c r="D25" s="431"/>
      <c r="E25" s="422"/>
      <c r="F25" s="423"/>
      <c r="G25" s="424"/>
      <c r="H25" s="425"/>
      <c r="I25" s="426"/>
      <c r="J25" s="427"/>
      <c r="K25" s="424"/>
    </row>
    <row r="26" spans="1:11" x14ac:dyDescent="0.2">
      <c r="A26" s="1017"/>
      <c r="B26" s="1017"/>
      <c r="C26" s="1017"/>
      <c r="D26" s="431"/>
      <c r="E26" s="422"/>
      <c r="F26" s="423"/>
      <c r="G26" s="424"/>
      <c r="H26" s="425"/>
      <c r="I26" s="426"/>
      <c r="J26" s="427"/>
      <c r="K26" s="424"/>
    </row>
    <row r="27" spans="1:11" x14ac:dyDescent="0.2">
      <c r="A27" s="1017"/>
      <c r="B27" s="1017"/>
      <c r="C27" s="1017"/>
      <c r="D27" s="431"/>
      <c r="E27" s="422"/>
      <c r="F27" s="423"/>
      <c r="G27" s="424"/>
      <c r="H27" s="425"/>
      <c r="I27" s="426"/>
      <c r="J27" s="427"/>
      <c r="K27" s="424"/>
    </row>
    <row r="28" spans="1:11" x14ac:dyDescent="0.2">
      <c r="A28" s="1017"/>
      <c r="B28" s="1017"/>
      <c r="C28" s="1017"/>
      <c r="D28" s="431"/>
      <c r="E28" s="422"/>
      <c r="F28" s="423"/>
      <c r="G28" s="424"/>
      <c r="H28" s="425"/>
      <c r="I28" s="426"/>
      <c r="J28" s="427"/>
      <c r="K28" s="424"/>
    </row>
    <row r="29" spans="1:11" x14ac:dyDescent="0.2">
      <c r="A29" s="1017"/>
      <c r="B29" s="1017"/>
      <c r="C29" s="1017"/>
      <c r="D29" s="431"/>
      <c r="E29" s="422"/>
      <c r="F29" s="423"/>
      <c r="G29" s="424"/>
      <c r="H29" s="425"/>
      <c r="I29" s="426"/>
      <c r="J29" s="427"/>
      <c r="K29" s="424"/>
    </row>
    <row r="30" spans="1:11" x14ac:dyDescent="0.2">
      <c r="A30" s="1017"/>
      <c r="B30" s="1017"/>
      <c r="C30" s="1017"/>
      <c r="D30" s="421"/>
      <c r="E30" s="422"/>
      <c r="F30" s="423"/>
      <c r="G30" s="424"/>
      <c r="H30" s="425"/>
      <c r="I30" s="426"/>
      <c r="J30" s="427"/>
      <c r="K30" s="424"/>
    </row>
    <row r="31" spans="1:11" x14ac:dyDescent="0.2">
      <c r="A31" s="1017"/>
      <c r="B31" s="1017"/>
      <c r="C31" s="1017"/>
      <c r="D31" s="421"/>
      <c r="E31" s="422"/>
      <c r="F31" s="423"/>
      <c r="G31" s="424"/>
      <c r="H31" s="425"/>
      <c r="I31" s="426"/>
      <c r="J31" s="427"/>
      <c r="K31" s="424"/>
    </row>
    <row r="32" spans="1:11" x14ac:dyDescent="0.2">
      <c r="A32" s="1017"/>
      <c r="B32" s="1017"/>
      <c r="C32" s="1017"/>
      <c r="D32" s="432"/>
      <c r="E32" s="422"/>
      <c r="F32" s="423"/>
      <c r="G32" s="424"/>
      <c r="H32" s="425"/>
      <c r="I32" s="426"/>
      <c r="J32" s="427"/>
      <c r="K32" s="424"/>
    </row>
    <row r="33" spans="1:15" x14ac:dyDescent="0.2">
      <c r="A33" s="1017"/>
      <c r="B33" s="1017"/>
      <c r="C33" s="1017"/>
      <c r="D33" s="421"/>
      <c r="E33" s="422"/>
      <c r="F33" s="423"/>
      <c r="G33" s="424"/>
      <c r="H33" s="425"/>
      <c r="I33" s="426"/>
      <c r="J33" s="427"/>
      <c r="K33" s="424"/>
    </row>
    <row r="34" spans="1:15" x14ac:dyDescent="0.2">
      <c r="A34" s="1017"/>
      <c r="B34" s="1017"/>
      <c r="C34" s="1017"/>
      <c r="D34" s="421"/>
      <c r="E34" s="422"/>
      <c r="F34" s="423"/>
      <c r="G34" s="424"/>
      <c r="H34" s="425"/>
      <c r="I34" s="426"/>
      <c r="J34" s="427"/>
      <c r="K34" s="424"/>
    </row>
    <row r="35" spans="1:15" x14ac:dyDescent="0.2">
      <c r="A35" s="988" t="s">
        <v>250</v>
      </c>
      <c r="B35" s="989"/>
      <c r="C35" s="989"/>
      <c r="D35" s="428">
        <f>SUM(D21:D34)</f>
        <v>0</v>
      </c>
      <c r="E35" s="407"/>
      <c r="F35" s="81"/>
      <c r="G35" s="119"/>
      <c r="H35" s="13"/>
      <c r="I35" s="429">
        <f>SUM(I21:I34)</f>
        <v>0</v>
      </c>
      <c r="J35" s="120"/>
      <c r="K35" s="120"/>
    </row>
    <row r="36" spans="1:15" x14ac:dyDescent="0.2">
      <c r="A36" s="990" t="s">
        <v>387</v>
      </c>
      <c r="B36" s="991"/>
      <c r="C36" s="991"/>
      <c r="D36" s="410"/>
      <c r="E36" s="407"/>
      <c r="F36" s="81"/>
      <c r="G36" s="119"/>
      <c r="H36" s="13"/>
      <c r="I36" s="408"/>
      <c r="J36" s="120"/>
      <c r="K36" s="120"/>
    </row>
    <row r="37" spans="1:15" x14ac:dyDescent="0.2">
      <c r="A37" s="5"/>
      <c r="B37" s="6"/>
      <c r="D37" s="14"/>
      <c r="E37" s="14"/>
      <c r="F37" s="79" t="s">
        <v>21</v>
      </c>
      <c r="G37" s="7"/>
      <c r="H37" s="7"/>
      <c r="I37" s="7"/>
      <c r="J37" s="7"/>
      <c r="K37" s="7"/>
    </row>
    <row r="38" spans="1:15" x14ac:dyDescent="0.2">
      <c r="A38" s="1011" t="s">
        <v>15</v>
      </c>
      <c r="B38" s="1004"/>
      <c r="C38" s="1004"/>
      <c r="D38" s="1011" t="s">
        <v>9</v>
      </c>
      <c r="E38" s="1013" t="s">
        <v>166</v>
      </c>
      <c r="F38" s="1011" t="s">
        <v>16</v>
      </c>
      <c r="G38" s="1014" t="s">
        <v>17</v>
      </c>
      <c r="H38" s="1011" t="s">
        <v>18</v>
      </c>
      <c r="I38" s="1011" t="s">
        <v>244</v>
      </c>
      <c r="J38" s="1011" t="s">
        <v>162</v>
      </c>
      <c r="K38" s="1015" t="s">
        <v>20</v>
      </c>
    </row>
    <row r="39" spans="1:15" ht="12.75" customHeight="1" x14ac:dyDescent="0.2">
      <c r="A39" s="1004"/>
      <c r="B39" s="1004"/>
      <c r="C39" s="1004"/>
      <c r="D39" s="1012"/>
      <c r="E39" s="1004"/>
      <c r="F39" s="1004"/>
      <c r="G39" s="1004"/>
      <c r="H39" s="1004"/>
      <c r="I39" s="1004"/>
      <c r="J39" s="1004"/>
      <c r="K39" s="1004"/>
      <c r="O39" s="75"/>
    </row>
    <row r="40" spans="1:15" x14ac:dyDescent="0.2">
      <c r="A40" s="1004"/>
      <c r="B40" s="1004"/>
      <c r="C40" s="1004"/>
      <c r="D40" s="1012"/>
      <c r="E40" s="1004"/>
      <c r="F40" s="1004"/>
      <c r="G40" s="1004"/>
      <c r="H40" s="1004"/>
      <c r="I40" s="1004"/>
      <c r="J40" s="1004"/>
      <c r="K40" s="1004"/>
    </row>
    <row r="41" spans="1:15" x14ac:dyDescent="0.2">
      <c r="A41" s="1017"/>
      <c r="B41" s="1006"/>
      <c r="C41" s="1006"/>
      <c r="D41" s="430"/>
      <c r="E41" s="422"/>
      <c r="F41" s="423"/>
      <c r="G41" s="424"/>
      <c r="H41" s="425"/>
      <c r="I41" s="427"/>
      <c r="J41" s="427"/>
      <c r="K41" s="424"/>
      <c r="O41" s="76"/>
    </row>
    <row r="42" spans="1:15" x14ac:dyDescent="0.2">
      <c r="A42" s="1017"/>
      <c r="B42" s="1006"/>
      <c r="C42" s="1006"/>
      <c r="D42" s="431"/>
      <c r="E42" s="422"/>
      <c r="F42" s="423"/>
      <c r="G42" s="424"/>
      <c r="H42" s="425"/>
      <c r="I42" s="427"/>
      <c r="J42" s="427"/>
      <c r="K42" s="424"/>
    </row>
    <row r="43" spans="1:15" x14ac:dyDescent="0.2">
      <c r="A43" s="1017"/>
      <c r="B43" s="1006"/>
      <c r="C43" s="1006"/>
      <c r="D43" s="431"/>
      <c r="E43" s="422"/>
      <c r="F43" s="423"/>
      <c r="G43" s="424"/>
      <c r="H43" s="425"/>
      <c r="I43" s="427"/>
      <c r="J43" s="427"/>
      <c r="K43" s="424"/>
    </row>
    <row r="44" spans="1:15" x14ac:dyDescent="0.2">
      <c r="A44" s="1017"/>
      <c r="B44" s="1006"/>
      <c r="C44" s="1006"/>
      <c r="D44" s="431"/>
      <c r="E44" s="422"/>
      <c r="F44" s="423"/>
      <c r="G44" s="424"/>
      <c r="H44" s="425"/>
      <c r="I44" s="427"/>
      <c r="J44" s="427"/>
      <c r="K44" s="424"/>
    </row>
    <row r="45" spans="1:15" x14ac:dyDescent="0.2">
      <c r="A45" s="1017"/>
      <c r="B45" s="1006"/>
      <c r="C45" s="1006"/>
      <c r="D45" s="431"/>
      <c r="E45" s="422"/>
      <c r="F45" s="423"/>
      <c r="G45" s="424"/>
      <c r="H45" s="425"/>
      <c r="I45" s="427"/>
      <c r="J45" s="427"/>
      <c r="K45" s="424"/>
    </row>
    <row r="46" spans="1:15" x14ac:dyDescent="0.2">
      <c r="A46" s="1017"/>
      <c r="B46" s="1006"/>
      <c r="C46" s="1006"/>
      <c r="D46" s="431"/>
      <c r="E46" s="422"/>
      <c r="F46" s="423"/>
      <c r="G46" s="424"/>
      <c r="H46" s="425"/>
      <c r="I46" s="427"/>
      <c r="J46" s="427"/>
      <c r="K46" s="424"/>
    </row>
    <row r="47" spans="1:15" x14ac:dyDescent="0.2">
      <c r="A47" s="1017"/>
      <c r="B47" s="1006"/>
      <c r="C47" s="1006"/>
      <c r="D47" s="431"/>
      <c r="E47" s="422"/>
      <c r="F47" s="423"/>
      <c r="G47" s="424"/>
      <c r="H47" s="425"/>
      <c r="I47" s="427"/>
      <c r="J47" s="427"/>
      <c r="K47" s="424"/>
    </row>
    <row r="48" spans="1:15" x14ac:dyDescent="0.2">
      <c r="A48" s="1017"/>
      <c r="B48" s="1006"/>
      <c r="C48" s="1006"/>
      <c r="D48" s="431"/>
      <c r="E48" s="422"/>
      <c r="F48" s="423"/>
      <c r="G48" s="424"/>
      <c r="H48" s="425"/>
      <c r="I48" s="427"/>
      <c r="J48" s="427"/>
      <c r="K48" s="424"/>
    </row>
    <row r="49" spans="1:15" x14ac:dyDescent="0.2">
      <c r="A49" s="1017"/>
      <c r="B49" s="1006"/>
      <c r="C49" s="1006"/>
      <c r="D49" s="431"/>
      <c r="E49" s="422"/>
      <c r="F49" s="423"/>
      <c r="G49" s="424"/>
      <c r="H49" s="425"/>
      <c r="I49" s="427"/>
      <c r="J49" s="427"/>
      <c r="K49" s="424"/>
    </row>
    <row r="50" spans="1:15" x14ac:dyDescent="0.2">
      <c r="A50" s="1017"/>
      <c r="B50" s="1006"/>
      <c r="C50" s="1006"/>
      <c r="D50" s="421"/>
      <c r="E50" s="422"/>
      <c r="F50" s="423"/>
      <c r="G50" s="424"/>
      <c r="H50" s="425"/>
      <c r="I50" s="427"/>
      <c r="J50" s="427"/>
      <c r="K50" s="424"/>
    </row>
    <row r="51" spans="1:15" x14ac:dyDescent="0.2">
      <c r="A51" s="1017"/>
      <c r="B51" s="1006"/>
      <c r="C51" s="1006"/>
      <c r="D51" s="421"/>
      <c r="E51" s="422"/>
      <c r="F51" s="423"/>
      <c r="G51" s="424"/>
      <c r="H51" s="425"/>
      <c r="I51" s="427"/>
      <c r="J51" s="427"/>
      <c r="K51" s="424"/>
    </row>
    <row r="52" spans="1:15" x14ac:dyDescent="0.2">
      <c r="A52" s="1017"/>
      <c r="B52" s="1006"/>
      <c r="C52" s="1006"/>
      <c r="D52" s="432"/>
      <c r="E52" s="422"/>
      <c r="F52" s="423"/>
      <c r="G52" s="424"/>
      <c r="H52" s="425"/>
      <c r="I52" s="427"/>
      <c r="J52" s="427"/>
      <c r="K52" s="424"/>
    </row>
    <row r="53" spans="1:15" x14ac:dyDescent="0.2">
      <c r="A53" s="1017"/>
      <c r="B53" s="1006"/>
      <c r="C53" s="1006"/>
      <c r="D53" s="421"/>
      <c r="E53" s="422"/>
      <c r="F53" s="423"/>
      <c r="G53" s="424"/>
      <c r="H53" s="425"/>
      <c r="I53" s="427"/>
      <c r="J53" s="427"/>
      <c r="K53" s="424"/>
    </row>
    <row r="54" spans="1:15" x14ac:dyDescent="0.2">
      <c r="A54" s="1017"/>
      <c r="B54" s="1006"/>
      <c r="C54" s="1006"/>
      <c r="D54" s="421"/>
      <c r="E54" s="422"/>
      <c r="F54" s="423"/>
      <c r="G54" s="424"/>
      <c r="H54" s="425"/>
      <c r="I54" s="427"/>
      <c r="J54" s="424"/>
      <c r="K54" s="424"/>
    </row>
    <row r="55" spans="1:15" x14ac:dyDescent="0.2">
      <c r="A55" s="988" t="s">
        <v>217</v>
      </c>
      <c r="B55" s="989"/>
      <c r="C55" s="989"/>
      <c r="D55" s="428">
        <f>SUM(D41:D54)</f>
        <v>0</v>
      </c>
      <c r="E55" s="407"/>
      <c r="F55" s="81"/>
      <c r="G55" s="119"/>
      <c r="H55" s="13"/>
      <c r="I55" s="120"/>
      <c r="J55" s="120"/>
      <c r="K55" s="120"/>
    </row>
    <row r="56" spans="1:15" ht="15.75" x14ac:dyDescent="0.25">
      <c r="A56" s="28"/>
      <c r="B56" s="28"/>
      <c r="C56" s="28"/>
      <c r="D56" s="28"/>
      <c r="E56" s="28"/>
      <c r="F56" s="384" t="s">
        <v>252</v>
      </c>
      <c r="G56" s="28"/>
      <c r="H56" s="28"/>
      <c r="I56" s="28"/>
      <c r="J56" s="28"/>
      <c r="K56" s="28"/>
    </row>
    <row r="57" spans="1:15" s="28" customFormat="1" x14ac:dyDescent="0.2">
      <c r="F57" s="378"/>
      <c r="L57"/>
      <c r="M57"/>
      <c r="N57"/>
      <c r="O57"/>
    </row>
    <row r="58" spans="1:15" s="28" customFormat="1" x14ac:dyDescent="0.2">
      <c r="B58" s="231" t="s">
        <v>267</v>
      </c>
      <c r="C58" s="992" t="str">
        <f>D5</f>
        <v xml:space="preserve"> </v>
      </c>
      <c r="D58" s="993"/>
      <c r="E58" s="993"/>
      <c r="F58" s="994"/>
    </row>
    <row r="59" spans="1:15" s="28" customFormat="1" x14ac:dyDescent="0.2">
      <c r="B59" s="231" t="s">
        <v>58</v>
      </c>
      <c r="C59" s="992" t="str">
        <f>D3</f>
        <v xml:space="preserve"> </v>
      </c>
      <c r="D59" s="993"/>
      <c r="E59" s="993"/>
      <c r="F59" s="994"/>
    </row>
    <row r="60" spans="1:15" s="28" customFormat="1" x14ac:dyDescent="0.2">
      <c r="B60" s="232" t="s">
        <v>254</v>
      </c>
      <c r="C60" s="444" t="str">
        <f>D4</f>
        <v xml:space="preserve"> </v>
      </c>
      <c r="D60" s="233"/>
      <c r="E60" s="232" t="s">
        <v>6</v>
      </c>
      <c r="F60" s="445" t="str">
        <f>I4</f>
        <v xml:space="preserve"> </v>
      </c>
    </row>
    <row r="61" spans="1:15" s="28" customFormat="1" x14ac:dyDescent="0.2">
      <c r="A61" s="234"/>
      <c r="B61" s="235"/>
      <c r="C61" s="91" t="s">
        <v>202</v>
      </c>
      <c r="D61" s="995"/>
      <c r="E61" s="996"/>
      <c r="F61" s="996"/>
      <c r="G61" s="996"/>
      <c r="H61" s="996"/>
      <c r="I61" s="996"/>
      <c r="J61" s="997"/>
      <c r="K61" s="236"/>
    </row>
    <row r="62" spans="1:15" s="28" customFormat="1" x14ac:dyDescent="0.2">
      <c r="A62" s="234"/>
      <c r="B62" s="235"/>
      <c r="C62" s="91" t="s">
        <v>203</v>
      </c>
      <c r="D62" s="992"/>
      <c r="E62" s="998"/>
      <c r="F62" s="999"/>
      <c r="G62" s="237" t="s">
        <v>204</v>
      </c>
      <c r="H62" s="433" t="s">
        <v>206</v>
      </c>
      <c r="I62" s="238" t="s">
        <v>205</v>
      </c>
      <c r="J62" s="427"/>
      <c r="K62" s="236"/>
    </row>
    <row r="63" spans="1:15" s="28" customFormat="1" x14ac:dyDescent="0.2">
      <c r="A63" s="234"/>
      <c r="B63" s="235"/>
      <c r="C63" s="91" t="s">
        <v>249</v>
      </c>
      <c r="D63" s="992" t="s">
        <v>5</v>
      </c>
      <c r="E63" s="998"/>
      <c r="F63" s="999"/>
      <c r="G63" s="239"/>
      <c r="H63" s="292"/>
      <c r="I63" s="240"/>
      <c r="J63" s="241"/>
    </row>
    <row r="64" spans="1:15" s="28" customFormat="1" x14ac:dyDescent="0.2">
      <c r="A64" s="434"/>
      <c r="B64" s="244" t="s">
        <v>403</v>
      </c>
      <c r="C64" s="91"/>
      <c r="D64" s="245"/>
      <c r="E64" s="245"/>
      <c r="F64" s="245"/>
      <c r="G64" s="239"/>
      <c r="H64" s="292"/>
      <c r="I64" s="240"/>
      <c r="J64" s="242"/>
      <c r="K64" s="243"/>
    </row>
    <row r="65" spans="1:11" s="28" customFormat="1" x14ac:dyDescent="0.2">
      <c r="A65" s="434"/>
      <c r="B65" s="244" t="s">
        <v>261</v>
      </c>
      <c r="C65" s="91"/>
    </row>
    <row r="66" spans="1:11" s="28" customFormat="1" x14ac:dyDescent="0.2">
      <c r="A66" s="435"/>
      <c r="B66" s="244" t="s">
        <v>245</v>
      </c>
      <c r="C66" s="91"/>
      <c r="D66" s="246"/>
      <c r="E66" s="246"/>
      <c r="F66" s="246"/>
    </row>
    <row r="67" spans="1:11" s="28" customFormat="1" x14ac:dyDescent="0.2">
      <c r="A67" s="435"/>
      <c r="B67" s="244" t="s">
        <v>255</v>
      </c>
      <c r="C67" s="91"/>
      <c r="D67" s="246"/>
      <c r="E67" s="246"/>
      <c r="F67" s="246"/>
    </row>
    <row r="68" spans="1:11" s="28" customFormat="1" x14ac:dyDescent="0.2">
      <c r="A68" s="436"/>
      <c r="B68" s="244" t="s">
        <v>246</v>
      </c>
      <c r="C68" s="91"/>
      <c r="D68" s="246"/>
      <c r="E68" s="247" t="s">
        <v>59</v>
      </c>
      <c r="F68" s="1000"/>
      <c r="G68" s="1001"/>
      <c r="H68" s="1001"/>
      <c r="I68" s="1001"/>
      <c r="J68" s="1001"/>
      <c r="K68" s="1002"/>
    </row>
    <row r="69" spans="1:11" s="28" customFormat="1" x14ac:dyDescent="0.2">
      <c r="A69" s="986" t="s">
        <v>377</v>
      </c>
      <c r="B69" s="987"/>
      <c r="C69" s="987"/>
      <c r="D69" s="987"/>
      <c r="E69" s="987"/>
      <c r="F69" s="987"/>
      <c r="G69" s="987"/>
      <c r="H69" s="987"/>
      <c r="I69" s="987"/>
      <c r="J69" s="987"/>
      <c r="K69" s="987"/>
    </row>
    <row r="70" spans="1:11" s="28" customFormat="1" ht="36" x14ac:dyDescent="0.2">
      <c r="A70" s="1003" t="s">
        <v>15</v>
      </c>
      <c r="B70" s="1004"/>
      <c r="C70" s="1004"/>
      <c r="D70" s="1003" t="s">
        <v>168</v>
      </c>
      <c r="E70" s="1004"/>
      <c r="F70" s="1004"/>
      <c r="G70" s="1003" t="s">
        <v>94</v>
      </c>
      <c r="H70" s="1004"/>
      <c r="I70" s="437" t="s">
        <v>163</v>
      </c>
      <c r="J70" s="1003" t="s">
        <v>167</v>
      </c>
      <c r="K70" s="1004"/>
    </row>
    <row r="71" spans="1:11" s="28" customFormat="1" ht="12.75" customHeight="1" x14ac:dyDescent="0.2">
      <c r="A71" s="1005"/>
      <c r="B71" s="1006"/>
      <c r="C71" s="1006"/>
      <c r="D71" s="1005"/>
      <c r="E71" s="1006"/>
      <c r="F71" s="1006"/>
      <c r="G71" s="1007"/>
      <c r="H71" s="1008"/>
      <c r="I71" s="438"/>
      <c r="J71" s="1009"/>
      <c r="K71" s="1010"/>
    </row>
    <row r="72" spans="1:11" s="28" customFormat="1" ht="12.75" customHeight="1" x14ac:dyDescent="0.2">
      <c r="A72" s="1005"/>
      <c r="B72" s="1006"/>
      <c r="C72" s="1006"/>
      <c r="D72" s="1005"/>
      <c r="E72" s="1006"/>
      <c r="F72" s="1006"/>
      <c r="G72" s="1007"/>
      <c r="H72" s="1008"/>
      <c r="I72" s="438"/>
      <c r="J72" s="1009"/>
      <c r="K72" s="1010"/>
    </row>
    <row r="73" spans="1:11" s="28" customFormat="1" ht="12.75" customHeight="1" x14ac:dyDescent="0.2">
      <c r="A73" s="1005"/>
      <c r="B73" s="1006"/>
      <c r="C73" s="1006"/>
      <c r="D73" s="1005"/>
      <c r="E73" s="1006"/>
      <c r="F73" s="1006"/>
      <c r="G73" s="1007"/>
      <c r="H73" s="1008"/>
      <c r="I73" s="438"/>
      <c r="J73" s="1009"/>
      <c r="K73" s="1010"/>
    </row>
    <row r="74" spans="1:11" s="28" customFormat="1" ht="12.75" customHeight="1" x14ac:dyDescent="0.2">
      <c r="A74" s="1005"/>
      <c r="B74" s="1006"/>
      <c r="C74" s="1006"/>
      <c r="D74" s="1005"/>
      <c r="E74" s="1006"/>
      <c r="F74" s="1006"/>
      <c r="G74" s="1007"/>
      <c r="H74" s="1008"/>
      <c r="I74" s="438"/>
      <c r="J74" s="1009"/>
      <c r="K74" s="1010"/>
    </row>
    <row r="75" spans="1:11" s="28" customFormat="1" ht="12.75" customHeight="1" x14ac:dyDescent="0.2">
      <c r="A75" s="974"/>
      <c r="B75" s="975"/>
      <c r="C75" s="976"/>
      <c r="D75" s="974"/>
      <c r="E75" s="975"/>
      <c r="F75" s="976"/>
      <c r="G75" s="977"/>
      <c r="H75" s="978"/>
      <c r="I75" s="438"/>
      <c r="J75" s="979"/>
      <c r="K75" s="980"/>
    </row>
    <row r="76" spans="1:11" s="28" customFormat="1" ht="12.75" customHeight="1" x14ac:dyDescent="0.2">
      <c r="A76" s="974"/>
      <c r="B76" s="975"/>
      <c r="C76" s="976"/>
      <c r="D76" s="974"/>
      <c r="E76" s="975"/>
      <c r="F76" s="976"/>
      <c r="G76" s="977"/>
      <c r="H76" s="978"/>
      <c r="I76" s="438"/>
      <c r="J76" s="979"/>
      <c r="K76" s="980"/>
    </row>
    <row r="77" spans="1:11" s="28" customFormat="1" ht="12.75" customHeight="1" x14ac:dyDescent="0.2">
      <c r="A77" s="974"/>
      <c r="B77" s="975"/>
      <c r="C77" s="976"/>
      <c r="D77" s="974"/>
      <c r="E77" s="975"/>
      <c r="F77" s="976"/>
      <c r="G77" s="977"/>
      <c r="H77" s="978"/>
      <c r="I77" s="438"/>
      <c r="J77" s="979"/>
      <c r="K77" s="980"/>
    </row>
    <row r="78" spans="1:11" s="28" customFormat="1" ht="12.75" customHeight="1" x14ac:dyDescent="0.2">
      <c r="A78" s="974"/>
      <c r="B78" s="975"/>
      <c r="C78" s="976"/>
      <c r="D78" s="974"/>
      <c r="E78" s="975"/>
      <c r="F78" s="976"/>
      <c r="G78" s="977"/>
      <c r="H78" s="978"/>
      <c r="I78" s="438"/>
      <c r="J78" s="979"/>
      <c r="K78" s="980"/>
    </row>
    <row r="79" spans="1:11" s="28" customFormat="1" ht="12.75" customHeight="1" x14ac:dyDescent="0.2">
      <c r="A79" s="1005"/>
      <c r="B79" s="1006"/>
      <c r="C79" s="1006"/>
      <c r="D79" s="1005"/>
      <c r="E79" s="1006"/>
      <c r="F79" s="1006"/>
      <c r="G79" s="1007"/>
      <c r="H79" s="1008"/>
      <c r="I79" s="438"/>
      <c r="J79" s="1009"/>
      <c r="K79" s="1010"/>
    </row>
    <row r="80" spans="1:11" s="28" customFormat="1" ht="12.75" customHeight="1" x14ac:dyDescent="0.2">
      <c r="A80" s="1005"/>
      <c r="B80" s="1006"/>
      <c r="C80" s="1006"/>
      <c r="D80" s="1005"/>
      <c r="E80" s="1006"/>
      <c r="F80" s="1006"/>
      <c r="G80" s="1007"/>
      <c r="H80" s="1008"/>
      <c r="I80" s="438"/>
      <c r="J80" s="1009"/>
      <c r="K80" s="1010"/>
    </row>
    <row r="81" spans="1:11" s="28" customFormat="1" ht="12.75" customHeight="1" x14ac:dyDescent="0.2">
      <c r="A81" s="1005"/>
      <c r="B81" s="1006"/>
      <c r="C81" s="1006"/>
      <c r="D81" s="1005"/>
      <c r="E81" s="1006"/>
      <c r="F81" s="1006"/>
      <c r="G81" s="1007"/>
      <c r="H81" s="1008"/>
      <c r="I81" s="438"/>
      <c r="J81" s="1009"/>
      <c r="K81" s="1010"/>
    </row>
    <row r="82" spans="1:11" s="28" customFormat="1" ht="12.75" customHeight="1" x14ac:dyDescent="0.2">
      <c r="A82" s="1005"/>
      <c r="B82" s="1006"/>
      <c r="C82" s="1006"/>
      <c r="D82" s="1005"/>
      <c r="E82" s="1006"/>
      <c r="F82" s="1006"/>
      <c r="G82" s="1007"/>
      <c r="H82" s="1008"/>
      <c r="I82" s="438"/>
      <c r="J82" s="1009"/>
      <c r="K82" s="1010"/>
    </row>
    <row r="83" spans="1:11" s="28" customFormat="1" ht="12.75" customHeight="1" x14ac:dyDescent="0.2">
      <c r="A83" s="1005"/>
      <c r="B83" s="1006"/>
      <c r="C83" s="1006"/>
      <c r="D83" s="1005"/>
      <c r="E83" s="1006"/>
      <c r="F83" s="1006"/>
      <c r="G83" s="1007"/>
      <c r="H83" s="1008"/>
      <c r="I83" s="438"/>
      <c r="J83" s="1009"/>
      <c r="K83" s="1010"/>
    </row>
    <row r="84" spans="1:11" s="28" customFormat="1" ht="12.75" customHeight="1" x14ac:dyDescent="0.2">
      <c r="A84" s="1005"/>
      <c r="B84" s="1006"/>
      <c r="C84" s="1006"/>
      <c r="D84" s="1005"/>
      <c r="E84" s="1006"/>
      <c r="F84" s="1006"/>
      <c r="G84" s="1007"/>
      <c r="H84" s="1008"/>
      <c r="I84" s="438"/>
      <c r="J84" s="1009"/>
      <c r="K84" s="1010"/>
    </row>
    <row r="85" spans="1:11" s="28" customFormat="1" ht="12.75" customHeight="1" x14ac:dyDescent="0.2">
      <c r="A85" s="1033" t="s">
        <v>378</v>
      </c>
      <c r="B85" s="1034"/>
      <c r="C85" s="1034"/>
      <c r="D85" s="1034"/>
      <c r="E85" s="1034"/>
      <c r="F85" s="1034"/>
      <c r="G85" s="1034"/>
      <c r="H85" s="1034"/>
      <c r="I85" s="1034"/>
      <c r="J85" s="1034"/>
      <c r="K85" s="1035"/>
    </row>
    <row r="86" spans="1:11" s="28" customFormat="1" x14ac:dyDescent="0.2">
      <c r="A86" s="1024"/>
      <c r="B86" s="1025"/>
      <c r="C86" s="1025"/>
      <c r="D86" s="1025"/>
      <c r="E86" s="1025"/>
      <c r="F86" s="1025"/>
      <c r="G86" s="1025"/>
      <c r="H86" s="1025"/>
      <c r="I86" s="1025"/>
      <c r="J86" s="1025"/>
      <c r="K86" s="1026"/>
    </row>
    <row r="87" spans="1:11" s="28" customFormat="1" ht="12.75" customHeight="1" x14ac:dyDescent="0.2">
      <c r="A87" s="1027"/>
      <c r="B87" s="1028"/>
      <c r="C87" s="1028"/>
      <c r="D87" s="1028"/>
      <c r="E87" s="1028"/>
      <c r="F87" s="1028"/>
      <c r="G87" s="1028"/>
      <c r="H87" s="1028"/>
      <c r="I87" s="1028"/>
      <c r="J87" s="1028"/>
      <c r="K87" s="1029"/>
    </row>
    <row r="88" spans="1:11" s="28" customFormat="1" x14ac:dyDescent="0.2">
      <c r="A88" s="1027"/>
      <c r="B88" s="1028"/>
      <c r="C88" s="1028"/>
      <c r="D88" s="1028"/>
      <c r="E88" s="1028"/>
      <c r="F88" s="1028"/>
      <c r="G88" s="1028"/>
      <c r="H88" s="1028"/>
      <c r="I88" s="1028"/>
      <c r="J88" s="1028"/>
      <c r="K88" s="1029"/>
    </row>
    <row r="89" spans="1:11" s="28" customFormat="1" x14ac:dyDescent="0.2">
      <c r="A89" s="1027"/>
      <c r="B89" s="1028"/>
      <c r="C89" s="1028"/>
      <c r="D89" s="1028"/>
      <c r="E89" s="1028"/>
      <c r="F89" s="1028"/>
      <c r="G89" s="1028"/>
      <c r="H89" s="1028"/>
      <c r="I89" s="1028"/>
      <c r="J89" s="1028"/>
      <c r="K89" s="1029"/>
    </row>
    <row r="90" spans="1:11" s="28" customFormat="1" x14ac:dyDescent="0.2">
      <c r="A90" s="1027"/>
      <c r="B90" s="1028"/>
      <c r="C90" s="1028"/>
      <c r="D90" s="1028"/>
      <c r="E90" s="1028"/>
      <c r="F90" s="1028"/>
      <c r="G90" s="1028"/>
      <c r="H90" s="1028"/>
      <c r="I90" s="1028"/>
      <c r="J90" s="1028"/>
      <c r="K90" s="1029"/>
    </row>
    <row r="91" spans="1:11" s="28" customFormat="1" x14ac:dyDescent="0.2">
      <c r="A91" s="1030"/>
      <c r="B91" s="1031"/>
      <c r="C91" s="1031"/>
      <c r="D91" s="1031"/>
      <c r="E91" s="1031"/>
      <c r="F91" s="1031"/>
      <c r="G91" s="1031"/>
      <c r="H91" s="1031"/>
      <c r="I91" s="1031"/>
      <c r="J91" s="1031"/>
      <c r="K91" s="1032"/>
    </row>
    <row r="92" spans="1:11" s="28" customFormat="1" x14ac:dyDescent="0.2">
      <c r="A92" s="413"/>
      <c r="B92" s="413"/>
      <c r="C92" s="413"/>
      <c r="D92" s="413"/>
      <c r="E92" s="413"/>
      <c r="F92" s="413"/>
      <c r="G92" s="413"/>
      <c r="H92" s="413"/>
      <c r="I92" s="413"/>
      <c r="J92" s="413"/>
      <c r="K92" s="413"/>
    </row>
    <row r="93" spans="1:11" s="28" customFormat="1" x14ac:dyDescent="0.2">
      <c r="A93" s="385"/>
      <c r="B93" s="385"/>
      <c r="C93" s="385"/>
      <c r="D93" s="385"/>
      <c r="E93" s="385"/>
      <c r="F93" s="385"/>
      <c r="G93" s="385"/>
      <c r="H93" s="385"/>
      <c r="I93" s="385"/>
      <c r="J93" s="385"/>
      <c r="K93" s="385"/>
    </row>
    <row r="94" spans="1:11" s="28" customFormat="1" ht="15" x14ac:dyDescent="0.25">
      <c r="A94" s="249" t="s">
        <v>262</v>
      </c>
      <c r="B94" s="981"/>
      <c r="C94" s="982"/>
      <c r="D94" s="982"/>
      <c r="E94" s="982"/>
      <c r="F94" s="249" t="s">
        <v>379</v>
      </c>
      <c r="G94" s="983"/>
      <c r="H94" s="982"/>
      <c r="I94" s="982"/>
      <c r="J94" s="982"/>
      <c r="K94" s="982"/>
    </row>
    <row r="95" spans="1:11" s="28" customFormat="1" ht="15" customHeight="1" x14ac:dyDescent="0.25">
      <c r="A95" s="250" t="s">
        <v>263</v>
      </c>
      <c r="B95" s="248"/>
      <c r="C95" s="248"/>
      <c r="D95" s="248"/>
      <c r="E95" s="248"/>
      <c r="G95" s="249" t="s">
        <v>264</v>
      </c>
      <c r="H95" s="984"/>
      <c r="I95" s="985"/>
      <c r="J95" s="985"/>
      <c r="K95" s="985"/>
    </row>
    <row r="96" spans="1:11" s="28" customFormat="1" ht="15" customHeight="1" x14ac:dyDescent="0.25">
      <c r="A96" s="379" t="s">
        <v>373</v>
      </c>
      <c r="B96" s="376"/>
      <c r="C96" s="376"/>
      <c r="D96" s="376"/>
      <c r="E96" s="376"/>
      <c r="F96" s="376"/>
      <c r="G96" s="376"/>
      <c r="H96" s="376"/>
      <c r="I96" s="376"/>
      <c r="J96" s="376"/>
      <c r="K96" s="376"/>
    </row>
    <row r="97" spans="1:16" s="28" customFormat="1" ht="15" customHeight="1" x14ac:dyDescent="0.25">
      <c r="A97" s="380" t="s">
        <v>374</v>
      </c>
      <c r="B97" s="376"/>
      <c r="C97" s="376"/>
      <c r="D97" s="376"/>
      <c r="E97" s="376"/>
      <c r="F97" s="376"/>
      <c r="G97" s="376"/>
      <c r="H97" s="376"/>
      <c r="I97" s="376"/>
      <c r="J97" s="376"/>
      <c r="K97" s="376"/>
    </row>
    <row r="98" spans="1:16" s="28" customFormat="1" ht="15" customHeight="1" x14ac:dyDescent="0.25">
      <c r="A98" s="380" t="s">
        <v>375</v>
      </c>
      <c r="B98" s="376"/>
      <c r="C98" s="376"/>
      <c r="D98" s="376"/>
      <c r="E98" s="376"/>
      <c r="F98" s="376"/>
      <c r="G98" s="376"/>
      <c r="H98" s="376"/>
      <c r="I98" s="376"/>
      <c r="J98" s="376"/>
      <c r="K98" s="376"/>
    </row>
    <row r="99" spans="1:16" s="28" customFormat="1" ht="15" customHeight="1" x14ac:dyDescent="0.25">
      <c r="A99" s="380" t="s">
        <v>376</v>
      </c>
      <c r="B99" s="377"/>
      <c r="C99" s="377"/>
      <c r="D99" s="377"/>
      <c r="E99" s="377"/>
      <c r="F99" s="377"/>
      <c r="G99" s="377"/>
      <c r="H99" s="377"/>
      <c r="I99" s="377"/>
      <c r="J99" s="377"/>
      <c r="K99" s="377"/>
    </row>
    <row r="100" spans="1:16" s="28" customFormat="1" ht="15" customHeight="1" x14ac:dyDescent="0.2">
      <c r="A100" s="377"/>
      <c r="B100" s="377"/>
      <c r="C100" s="377"/>
      <c r="D100" s="377"/>
      <c r="E100" s="377"/>
      <c r="F100" s="377"/>
      <c r="G100" s="377"/>
      <c r="H100" s="377"/>
      <c r="I100" s="377"/>
      <c r="J100" s="377"/>
      <c r="K100" s="377"/>
    </row>
    <row r="101" spans="1:16" s="28" customFormat="1" ht="12" customHeight="1" x14ac:dyDescent="0.25">
      <c r="A101" s="249" t="s">
        <v>265</v>
      </c>
      <c r="B101" s="441"/>
      <c r="C101" s="442"/>
      <c r="D101" s="442"/>
      <c r="E101" s="442"/>
      <c r="F101" s="248"/>
      <c r="G101" s="251" t="s">
        <v>266</v>
      </c>
      <c r="H101" s="443"/>
      <c r="I101" s="442"/>
      <c r="J101" s="442"/>
      <c r="K101" s="442"/>
    </row>
    <row r="102" spans="1:16" s="28" customFormat="1" ht="15" x14ac:dyDescent="0.25">
      <c r="A102" s="249"/>
      <c r="B102" s="250"/>
      <c r="C102" s="381"/>
      <c r="D102" s="381"/>
      <c r="E102" s="382"/>
      <c r="F102" s="248"/>
      <c r="G102" s="251"/>
      <c r="H102" s="383"/>
      <c r="I102" s="382"/>
      <c r="J102" s="248"/>
      <c r="K102" s="248"/>
    </row>
    <row r="103" spans="1:16" s="28" customFormat="1" ht="15" x14ac:dyDescent="0.25">
      <c r="A103" s="249"/>
      <c r="B103" s="250"/>
      <c r="C103" s="381"/>
      <c r="D103" s="381"/>
      <c r="E103" s="382"/>
      <c r="F103" s="248"/>
      <c r="G103" s="251"/>
      <c r="H103" s="383"/>
      <c r="I103" s="382"/>
      <c r="J103" s="248"/>
      <c r="K103" s="248"/>
    </row>
    <row r="104" spans="1:16" s="28" customFormat="1" ht="15" x14ac:dyDescent="0.25">
      <c r="A104" s="249"/>
      <c r="B104" s="250"/>
      <c r="C104" s="381"/>
      <c r="D104" s="381"/>
      <c r="E104" s="382"/>
      <c r="F104" s="248"/>
      <c r="G104" s="251"/>
      <c r="H104" s="383"/>
      <c r="I104" s="382"/>
      <c r="J104" s="248"/>
      <c r="K104" s="248"/>
    </row>
    <row r="105" spans="1:16" s="28" customFormat="1" ht="15" x14ac:dyDescent="0.25">
      <c r="A105" s="249"/>
      <c r="B105" s="250"/>
      <c r="C105" s="381"/>
      <c r="D105" s="381"/>
      <c r="E105" s="382"/>
      <c r="F105" s="248"/>
      <c r="G105" s="251"/>
      <c r="H105" s="383"/>
      <c r="I105" s="382"/>
      <c r="J105" s="204" t="s">
        <v>242</v>
      </c>
      <c r="K105" s="203">
        <f>K14</f>
        <v>44286</v>
      </c>
    </row>
    <row r="106" spans="1:16" s="28" customFormat="1" x14ac:dyDescent="0.2"/>
    <row r="107" spans="1:16" ht="12.75" customHeight="1" x14ac:dyDescent="0.2">
      <c r="M107" s="74"/>
      <c r="N107" s="74"/>
      <c r="O107" s="74"/>
      <c r="P107" s="74"/>
    </row>
    <row r="108" spans="1:16" x14ac:dyDescent="0.2">
      <c r="A108" s="16" t="s">
        <v>380</v>
      </c>
      <c r="B108" s="62"/>
      <c r="C108" s="16"/>
    </row>
    <row r="109" spans="1:16" x14ac:dyDescent="0.2">
      <c r="A109" s="211"/>
      <c r="B109" s="62" t="s">
        <v>210</v>
      </c>
      <c r="C109" s="16"/>
    </row>
    <row r="110" spans="1:16" x14ac:dyDescent="0.2">
      <c r="A110" s="16"/>
      <c r="B110" s="62" t="s">
        <v>211</v>
      </c>
      <c r="C110" s="16"/>
    </row>
    <row r="111" spans="1:16" x14ac:dyDescent="0.2">
      <c r="A111" s="16"/>
      <c r="B111" s="62"/>
      <c r="C111" s="16"/>
    </row>
    <row r="112" spans="1:16" x14ac:dyDescent="0.2">
      <c r="A112" s="16" t="s">
        <v>189</v>
      </c>
      <c r="B112" s="62"/>
      <c r="C112" s="16"/>
    </row>
    <row r="113" spans="1:3" x14ac:dyDescent="0.2">
      <c r="A113" s="16" t="s">
        <v>187</v>
      </c>
      <c r="B113" s="25"/>
      <c r="C113" s="132"/>
    </row>
    <row r="114" spans="1:3" x14ac:dyDescent="0.2">
      <c r="A114" s="108"/>
      <c r="B114" s="16" t="s">
        <v>156</v>
      </c>
      <c r="C114" s="134"/>
    </row>
    <row r="115" spans="1:3" x14ac:dyDescent="0.2">
      <c r="A115" s="108"/>
      <c r="B115" s="16" t="s">
        <v>157</v>
      </c>
      <c r="C115" s="135"/>
    </row>
    <row r="116" spans="1:3" x14ac:dyDescent="0.2">
      <c r="A116" s="108"/>
      <c r="B116" s="16" t="s">
        <v>158</v>
      </c>
      <c r="C116" s="136"/>
    </row>
    <row r="117" spans="1:3" x14ac:dyDescent="0.2">
      <c r="A117" s="108"/>
      <c r="B117" s="25"/>
      <c r="C117" s="136"/>
    </row>
    <row r="118" spans="1:3" x14ac:dyDescent="0.2">
      <c r="A118" s="16" t="s">
        <v>188</v>
      </c>
      <c r="B118" s="25"/>
      <c r="C118" s="136"/>
    </row>
    <row r="119" spans="1:3" x14ac:dyDescent="0.2">
      <c r="A119" s="108"/>
      <c r="B119" s="16" t="s">
        <v>179</v>
      </c>
      <c r="C119" s="136"/>
    </row>
    <row r="120" spans="1:3" x14ac:dyDescent="0.2">
      <c r="A120" s="108"/>
      <c r="B120" s="16" t="s">
        <v>180</v>
      </c>
      <c r="C120" s="136"/>
    </row>
    <row r="121" spans="1:3" x14ac:dyDescent="0.2">
      <c r="A121" s="108"/>
      <c r="B121" s="16" t="s">
        <v>181</v>
      </c>
      <c r="C121" s="136"/>
    </row>
    <row r="122" spans="1:3" x14ac:dyDescent="0.2">
      <c r="A122" s="108"/>
      <c r="B122" s="25"/>
      <c r="C122" s="136"/>
    </row>
    <row r="123" spans="1:3" x14ac:dyDescent="0.2">
      <c r="A123" s="16" t="s">
        <v>190</v>
      </c>
      <c r="B123" s="25"/>
      <c r="C123" s="136"/>
    </row>
    <row r="124" spans="1:3" x14ac:dyDescent="0.2">
      <c r="A124" s="92" t="s">
        <v>182</v>
      </c>
      <c r="B124" s="25"/>
      <c r="C124" s="136"/>
    </row>
    <row r="125" spans="1:3" x14ac:dyDescent="0.2">
      <c r="A125" s="108" t="s">
        <v>186</v>
      </c>
      <c r="B125" s="25"/>
      <c r="C125" s="136"/>
    </row>
    <row r="126" spans="1:3" x14ac:dyDescent="0.2">
      <c r="A126" s="92" t="s">
        <v>185</v>
      </c>
      <c r="B126" s="16"/>
      <c r="C126" s="136"/>
    </row>
    <row r="127" spans="1:3" x14ac:dyDescent="0.2">
      <c r="A127" s="16" t="s">
        <v>183</v>
      </c>
      <c r="B127" s="25"/>
      <c r="C127" s="136"/>
    </row>
    <row r="128" spans="1:3" x14ac:dyDescent="0.2">
      <c r="A128" s="108" t="s">
        <v>184</v>
      </c>
      <c r="B128" s="25"/>
      <c r="C128" s="25"/>
    </row>
    <row r="129" spans="1:3" x14ac:dyDescent="0.2">
      <c r="A129" s="108"/>
      <c r="B129" s="25"/>
      <c r="C129" s="136"/>
    </row>
    <row r="130" spans="1:3" x14ac:dyDescent="0.2">
      <c r="A130" s="16" t="s">
        <v>195</v>
      </c>
      <c r="B130" s="61"/>
      <c r="C130" s="26"/>
    </row>
    <row r="131" spans="1:3" x14ac:dyDescent="0.2">
      <c r="A131" s="108" t="s">
        <v>197</v>
      </c>
      <c r="B131" s="137"/>
      <c r="C131" s="137"/>
    </row>
    <row r="132" spans="1:3" x14ac:dyDescent="0.2">
      <c r="A132" s="108" t="s">
        <v>196</v>
      </c>
      <c r="B132" s="137"/>
      <c r="C132" s="136"/>
    </row>
    <row r="133" spans="1:3" x14ac:dyDescent="0.2">
      <c r="A133" s="108"/>
      <c r="B133" s="16"/>
      <c r="C133" s="136"/>
    </row>
    <row r="134" spans="1:3" x14ac:dyDescent="0.2">
      <c r="A134" s="92" t="s">
        <v>160</v>
      </c>
      <c r="B134" s="138"/>
      <c r="C134" s="135"/>
    </row>
    <row r="135" spans="1:3" x14ac:dyDescent="0.2">
      <c r="A135" s="25" t="s">
        <v>161</v>
      </c>
      <c r="B135" s="16"/>
      <c r="C135" s="16"/>
    </row>
  </sheetData>
  <sheetProtection sheet="1" objects="1" scenarios="1"/>
  <mergeCells count="129">
    <mergeCell ref="A83:C83"/>
    <mergeCell ref="A84:C84"/>
    <mergeCell ref="A72:C72"/>
    <mergeCell ref="A73:C73"/>
    <mergeCell ref="A74:C74"/>
    <mergeCell ref="A79:C79"/>
    <mergeCell ref="A80:C80"/>
    <mergeCell ref="A86:K91"/>
    <mergeCell ref="J73:K73"/>
    <mergeCell ref="J74:K74"/>
    <mergeCell ref="J79:K79"/>
    <mergeCell ref="J80:K80"/>
    <mergeCell ref="J81:K81"/>
    <mergeCell ref="J82:K82"/>
    <mergeCell ref="J83:K83"/>
    <mergeCell ref="J84:K84"/>
    <mergeCell ref="D84:F84"/>
    <mergeCell ref="G84:H84"/>
    <mergeCell ref="D83:F83"/>
    <mergeCell ref="G83:H83"/>
    <mergeCell ref="A85:K85"/>
    <mergeCell ref="A81:C81"/>
    <mergeCell ref="A82:C82"/>
    <mergeCell ref="J72:K72"/>
    <mergeCell ref="D82:F82"/>
    <mergeCell ref="G82:H82"/>
    <mergeCell ref="D81:F81"/>
    <mergeCell ref="G81:H81"/>
    <mergeCell ref="D80:F80"/>
    <mergeCell ref="G80:H80"/>
    <mergeCell ref="D72:F72"/>
    <mergeCell ref="G72:H72"/>
    <mergeCell ref="D79:F79"/>
    <mergeCell ref="G79:H79"/>
    <mergeCell ref="D74:F74"/>
    <mergeCell ref="G74:H74"/>
    <mergeCell ref="D73:F73"/>
    <mergeCell ref="G73:H73"/>
    <mergeCell ref="A54:C54"/>
    <mergeCell ref="G70:H70"/>
    <mergeCell ref="A55:C55"/>
    <mergeCell ref="A50:C50"/>
    <mergeCell ref="A49:C49"/>
    <mergeCell ref="A43:C43"/>
    <mergeCell ref="A46:C46"/>
    <mergeCell ref="A47:C47"/>
    <mergeCell ref="A48:C48"/>
    <mergeCell ref="A41:C41"/>
    <mergeCell ref="A33:C33"/>
    <mergeCell ref="A34:C34"/>
    <mergeCell ref="A53:C53"/>
    <mergeCell ref="A51:C51"/>
    <mergeCell ref="D3:I3"/>
    <mergeCell ref="D5:I5"/>
    <mergeCell ref="D9:F9"/>
    <mergeCell ref="A44:C44"/>
    <mergeCell ref="A38:C40"/>
    <mergeCell ref="A42:C42"/>
    <mergeCell ref="D6:I6"/>
    <mergeCell ref="D7:I7"/>
    <mergeCell ref="D8:I8"/>
    <mergeCell ref="A30:C30"/>
    <mergeCell ref="A22:C22"/>
    <mergeCell ref="A23:C23"/>
    <mergeCell ref="A28:C28"/>
    <mergeCell ref="A29:C29"/>
    <mergeCell ref="A31:C31"/>
    <mergeCell ref="A32:C32"/>
    <mergeCell ref="I38:I40"/>
    <mergeCell ref="A45:C45"/>
    <mergeCell ref="A52:C52"/>
    <mergeCell ref="J38:J40"/>
    <mergeCell ref="K38:K40"/>
    <mergeCell ref="J11:K11"/>
    <mergeCell ref="A21:C21"/>
    <mergeCell ref="A18:C20"/>
    <mergeCell ref="F18:F20"/>
    <mergeCell ref="G18:G20"/>
    <mergeCell ref="H18:H20"/>
    <mergeCell ref="I18:I20"/>
    <mergeCell ref="J18:J20"/>
    <mergeCell ref="K18:K20"/>
    <mergeCell ref="D18:D20"/>
    <mergeCell ref="J12:K12"/>
    <mergeCell ref="E18:E20"/>
    <mergeCell ref="A24:C24"/>
    <mergeCell ref="A25:C25"/>
    <mergeCell ref="A26:C26"/>
    <mergeCell ref="A27:C27"/>
    <mergeCell ref="B94:E94"/>
    <mergeCell ref="G94:K94"/>
    <mergeCell ref="H95:K95"/>
    <mergeCell ref="A69:K69"/>
    <mergeCell ref="A35:C35"/>
    <mergeCell ref="A36:C36"/>
    <mergeCell ref="C58:F58"/>
    <mergeCell ref="C59:F59"/>
    <mergeCell ref="D61:J61"/>
    <mergeCell ref="D62:F62"/>
    <mergeCell ref="D63:F63"/>
    <mergeCell ref="F68:K68"/>
    <mergeCell ref="A70:C70"/>
    <mergeCell ref="D70:F70"/>
    <mergeCell ref="D71:F71"/>
    <mergeCell ref="A71:C71"/>
    <mergeCell ref="J70:K70"/>
    <mergeCell ref="G71:H71"/>
    <mergeCell ref="J71:K71"/>
    <mergeCell ref="D38:D40"/>
    <mergeCell ref="E38:E40"/>
    <mergeCell ref="F38:F40"/>
    <mergeCell ref="G38:G40"/>
    <mergeCell ref="H38:H40"/>
    <mergeCell ref="A78:C78"/>
    <mergeCell ref="D78:F78"/>
    <mergeCell ref="G78:H78"/>
    <mergeCell ref="J78:K78"/>
    <mergeCell ref="A75:C75"/>
    <mergeCell ref="D75:F75"/>
    <mergeCell ref="G75:H75"/>
    <mergeCell ref="J75:K75"/>
    <mergeCell ref="A76:C76"/>
    <mergeCell ref="D76:F76"/>
    <mergeCell ref="G76:H76"/>
    <mergeCell ref="J76:K76"/>
    <mergeCell ref="A77:C77"/>
    <mergeCell ref="D77:F77"/>
    <mergeCell ref="G77:H77"/>
    <mergeCell ref="J77:K77"/>
  </mergeCells>
  <dataValidations count="1">
    <dataValidation type="list" allowBlank="1" showInputMessage="1" showErrorMessage="1" sqref="F41:F54 F21:F34" xr:uid="{00000000-0002-0000-0000-000000000000}">
      <formula1>typefin</formula1>
    </dataValidation>
  </dataValidations>
  <pageMargins left="0.5" right="0.25" top="0.75" bottom="0.5" header="0.4" footer="0.3"/>
  <pageSetup orientation="portrait" r:id="rId1"/>
  <headerFooter>
    <oddHeader>&amp;CNew York State Homes and Community Renewal Housing Credit Cost Certification</oddHeader>
  </headerFooter>
  <rowBreaks count="1" manualBreakCount="1">
    <brk id="55"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3328" r:id="rId4" name="Check Box 16">
              <controlPr defaultSize="0" autoFill="0" autoLine="0" autoPict="0">
                <anchor moveWithCells="1" sizeWithCells="1">
                  <from>
                    <xdr:col>4</xdr:col>
                    <xdr:colOff>142875</xdr:colOff>
                    <xdr:row>39</xdr:row>
                    <xdr:rowOff>133350</xdr:rowOff>
                  </from>
                  <to>
                    <xdr:col>4</xdr:col>
                    <xdr:colOff>419100</xdr:colOff>
                    <xdr:row>41</xdr:row>
                    <xdr:rowOff>28575</xdr:rowOff>
                  </to>
                </anchor>
              </controlPr>
            </control>
          </mc:Choice>
        </mc:AlternateContent>
        <mc:AlternateContent xmlns:mc="http://schemas.openxmlformats.org/markup-compatibility/2006">
          <mc:Choice Requires="x14">
            <control shapeId="13329" r:id="rId5" name="Check Box 17">
              <controlPr defaultSize="0" autoFill="0" autoLine="0" autoPict="0">
                <anchor moveWithCells="1" sizeWithCells="1">
                  <from>
                    <xdr:col>4</xdr:col>
                    <xdr:colOff>142875</xdr:colOff>
                    <xdr:row>50</xdr:row>
                    <xdr:rowOff>133350</xdr:rowOff>
                  </from>
                  <to>
                    <xdr:col>4</xdr:col>
                    <xdr:colOff>419100</xdr:colOff>
                    <xdr:row>52</xdr:row>
                    <xdr:rowOff>28575</xdr:rowOff>
                  </to>
                </anchor>
              </controlPr>
            </control>
          </mc:Choice>
        </mc:AlternateContent>
        <mc:AlternateContent xmlns:mc="http://schemas.openxmlformats.org/markup-compatibility/2006">
          <mc:Choice Requires="x14">
            <control shapeId="13330" r:id="rId6" name="Check Box 18">
              <controlPr defaultSize="0" autoFill="0" autoLine="0" autoPict="0">
                <anchor moveWithCells="1" sizeWithCells="1">
                  <from>
                    <xdr:col>4</xdr:col>
                    <xdr:colOff>142875</xdr:colOff>
                    <xdr:row>49</xdr:row>
                    <xdr:rowOff>133350</xdr:rowOff>
                  </from>
                  <to>
                    <xdr:col>4</xdr:col>
                    <xdr:colOff>419100</xdr:colOff>
                    <xdr:row>51</xdr:row>
                    <xdr:rowOff>28575</xdr:rowOff>
                  </to>
                </anchor>
              </controlPr>
            </control>
          </mc:Choice>
        </mc:AlternateContent>
        <mc:AlternateContent xmlns:mc="http://schemas.openxmlformats.org/markup-compatibility/2006">
          <mc:Choice Requires="x14">
            <control shapeId="13331" r:id="rId7" name="Check Box 19">
              <controlPr defaultSize="0" autoFill="0" autoLine="0" autoPict="0">
                <anchor moveWithCells="1" sizeWithCells="1">
                  <from>
                    <xdr:col>4</xdr:col>
                    <xdr:colOff>142875</xdr:colOff>
                    <xdr:row>48</xdr:row>
                    <xdr:rowOff>133350</xdr:rowOff>
                  </from>
                  <to>
                    <xdr:col>4</xdr:col>
                    <xdr:colOff>419100</xdr:colOff>
                    <xdr:row>50</xdr:row>
                    <xdr:rowOff>28575</xdr:rowOff>
                  </to>
                </anchor>
              </controlPr>
            </control>
          </mc:Choice>
        </mc:AlternateContent>
        <mc:AlternateContent xmlns:mc="http://schemas.openxmlformats.org/markup-compatibility/2006">
          <mc:Choice Requires="x14">
            <control shapeId="13332" r:id="rId8" name="Check Box 20">
              <controlPr defaultSize="0" autoFill="0" autoLine="0" autoPict="0">
                <anchor moveWithCells="1" sizeWithCells="1">
                  <from>
                    <xdr:col>4</xdr:col>
                    <xdr:colOff>142875</xdr:colOff>
                    <xdr:row>43</xdr:row>
                    <xdr:rowOff>66675</xdr:rowOff>
                  </from>
                  <to>
                    <xdr:col>4</xdr:col>
                    <xdr:colOff>419100</xdr:colOff>
                    <xdr:row>49</xdr:row>
                    <xdr:rowOff>95250</xdr:rowOff>
                  </to>
                </anchor>
              </controlPr>
            </control>
          </mc:Choice>
        </mc:AlternateContent>
        <mc:AlternateContent xmlns:mc="http://schemas.openxmlformats.org/markup-compatibility/2006">
          <mc:Choice Requires="x14">
            <control shapeId="13333" r:id="rId9" name="Check Box 21">
              <controlPr defaultSize="0" autoFill="0" autoLine="0" autoPict="0">
                <anchor moveWithCells="1" sizeWithCells="1">
                  <from>
                    <xdr:col>4</xdr:col>
                    <xdr:colOff>142875</xdr:colOff>
                    <xdr:row>42</xdr:row>
                    <xdr:rowOff>133350</xdr:rowOff>
                  </from>
                  <to>
                    <xdr:col>4</xdr:col>
                    <xdr:colOff>419100</xdr:colOff>
                    <xdr:row>48</xdr:row>
                    <xdr:rowOff>28575</xdr:rowOff>
                  </to>
                </anchor>
              </controlPr>
            </control>
          </mc:Choice>
        </mc:AlternateContent>
        <mc:AlternateContent xmlns:mc="http://schemas.openxmlformats.org/markup-compatibility/2006">
          <mc:Choice Requires="x14">
            <control shapeId="13334" r:id="rId10" name="Check Box 22">
              <controlPr defaultSize="0" autoFill="0" autoLine="0" autoPict="0">
                <anchor moveWithCells="1" sizeWithCells="1">
                  <from>
                    <xdr:col>4</xdr:col>
                    <xdr:colOff>142875</xdr:colOff>
                    <xdr:row>41</xdr:row>
                    <xdr:rowOff>152400</xdr:rowOff>
                  </from>
                  <to>
                    <xdr:col>4</xdr:col>
                    <xdr:colOff>419100</xdr:colOff>
                    <xdr:row>43</xdr:row>
                    <xdr:rowOff>19050</xdr:rowOff>
                  </to>
                </anchor>
              </controlPr>
            </control>
          </mc:Choice>
        </mc:AlternateContent>
        <mc:AlternateContent xmlns:mc="http://schemas.openxmlformats.org/markup-compatibility/2006">
          <mc:Choice Requires="x14">
            <control shapeId="13335" r:id="rId11" name="Check Box 23">
              <controlPr defaultSize="0" autoFill="0" autoLine="0" autoPict="0">
                <anchor moveWithCells="1" sizeWithCells="1">
                  <from>
                    <xdr:col>4</xdr:col>
                    <xdr:colOff>142875</xdr:colOff>
                    <xdr:row>40</xdr:row>
                    <xdr:rowOff>133350</xdr:rowOff>
                  </from>
                  <to>
                    <xdr:col>4</xdr:col>
                    <xdr:colOff>419100</xdr:colOff>
                    <xdr:row>42</xdr:row>
                    <xdr:rowOff>28575</xdr:rowOff>
                  </to>
                </anchor>
              </controlPr>
            </control>
          </mc:Choice>
        </mc:AlternateContent>
        <mc:AlternateContent xmlns:mc="http://schemas.openxmlformats.org/markup-compatibility/2006">
          <mc:Choice Requires="x14">
            <control shapeId="13336" r:id="rId12" name="Check Box 24">
              <controlPr defaultSize="0" autoFill="0" autoLine="0" autoPict="0">
                <anchor moveWithCells="1" sizeWithCells="1">
                  <from>
                    <xdr:col>4</xdr:col>
                    <xdr:colOff>142875</xdr:colOff>
                    <xdr:row>52</xdr:row>
                    <xdr:rowOff>133350</xdr:rowOff>
                  </from>
                  <to>
                    <xdr:col>4</xdr:col>
                    <xdr:colOff>419100</xdr:colOff>
                    <xdr:row>54</xdr:row>
                    <xdr:rowOff>28575</xdr:rowOff>
                  </to>
                </anchor>
              </controlPr>
            </control>
          </mc:Choice>
        </mc:AlternateContent>
        <mc:AlternateContent xmlns:mc="http://schemas.openxmlformats.org/markup-compatibility/2006">
          <mc:Choice Requires="x14">
            <control shapeId="13337" r:id="rId13" name="Check Box 25">
              <controlPr defaultSize="0" autoFill="0" autoLine="0" autoPict="0">
                <anchor moveWithCells="1" sizeWithCells="1">
                  <from>
                    <xdr:col>4</xdr:col>
                    <xdr:colOff>142875</xdr:colOff>
                    <xdr:row>51</xdr:row>
                    <xdr:rowOff>133350</xdr:rowOff>
                  </from>
                  <to>
                    <xdr:col>4</xdr:col>
                    <xdr:colOff>419100</xdr:colOff>
                    <xdr:row>53</xdr:row>
                    <xdr:rowOff>28575</xdr:rowOff>
                  </to>
                </anchor>
              </controlPr>
            </control>
          </mc:Choice>
        </mc:AlternateContent>
        <mc:AlternateContent xmlns:mc="http://schemas.openxmlformats.org/markup-compatibility/2006">
          <mc:Choice Requires="x14">
            <control shapeId="13369" r:id="rId14" name="Check Box 57">
              <controlPr defaultSize="0" autoFill="0" autoLine="0" autoPict="0">
                <anchor moveWithCells="1" sizeWithCells="1">
                  <from>
                    <xdr:col>4</xdr:col>
                    <xdr:colOff>142875</xdr:colOff>
                    <xdr:row>19</xdr:row>
                    <xdr:rowOff>133350</xdr:rowOff>
                  </from>
                  <to>
                    <xdr:col>4</xdr:col>
                    <xdr:colOff>419100</xdr:colOff>
                    <xdr:row>21</xdr:row>
                    <xdr:rowOff>28575</xdr:rowOff>
                  </to>
                </anchor>
              </controlPr>
            </control>
          </mc:Choice>
        </mc:AlternateContent>
        <mc:AlternateContent xmlns:mc="http://schemas.openxmlformats.org/markup-compatibility/2006">
          <mc:Choice Requires="x14">
            <control shapeId="13370" r:id="rId15" name="Check Box 58">
              <controlPr defaultSize="0" autoFill="0" autoLine="0" autoPict="0">
                <anchor moveWithCells="1" sizeWithCells="1">
                  <from>
                    <xdr:col>4</xdr:col>
                    <xdr:colOff>142875</xdr:colOff>
                    <xdr:row>30</xdr:row>
                    <xdr:rowOff>133350</xdr:rowOff>
                  </from>
                  <to>
                    <xdr:col>4</xdr:col>
                    <xdr:colOff>419100</xdr:colOff>
                    <xdr:row>32</xdr:row>
                    <xdr:rowOff>28575</xdr:rowOff>
                  </to>
                </anchor>
              </controlPr>
            </control>
          </mc:Choice>
        </mc:AlternateContent>
        <mc:AlternateContent xmlns:mc="http://schemas.openxmlformats.org/markup-compatibility/2006">
          <mc:Choice Requires="x14">
            <control shapeId="13371" r:id="rId16" name="Check Box 59">
              <controlPr defaultSize="0" autoFill="0" autoLine="0" autoPict="0">
                <anchor moveWithCells="1" sizeWithCells="1">
                  <from>
                    <xdr:col>4</xdr:col>
                    <xdr:colOff>142875</xdr:colOff>
                    <xdr:row>29</xdr:row>
                    <xdr:rowOff>133350</xdr:rowOff>
                  </from>
                  <to>
                    <xdr:col>4</xdr:col>
                    <xdr:colOff>419100</xdr:colOff>
                    <xdr:row>31</xdr:row>
                    <xdr:rowOff>28575</xdr:rowOff>
                  </to>
                </anchor>
              </controlPr>
            </control>
          </mc:Choice>
        </mc:AlternateContent>
        <mc:AlternateContent xmlns:mc="http://schemas.openxmlformats.org/markup-compatibility/2006">
          <mc:Choice Requires="x14">
            <control shapeId="13372" r:id="rId17" name="Check Box 60">
              <controlPr defaultSize="0" autoFill="0" autoLine="0" autoPict="0">
                <anchor moveWithCells="1" sizeWithCells="1">
                  <from>
                    <xdr:col>4</xdr:col>
                    <xdr:colOff>142875</xdr:colOff>
                    <xdr:row>28</xdr:row>
                    <xdr:rowOff>133350</xdr:rowOff>
                  </from>
                  <to>
                    <xdr:col>4</xdr:col>
                    <xdr:colOff>419100</xdr:colOff>
                    <xdr:row>30</xdr:row>
                    <xdr:rowOff>28575</xdr:rowOff>
                  </to>
                </anchor>
              </controlPr>
            </control>
          </mc:Choice>
        </mc:AlternateContent>
        <mc:AlternateContent xmlns:mc="http://schemas.openxmlformats.org/markup-compatibility/2006">
          <mc:Choice Requires="x14">
            <control shapeId="13373" r:id="rId18" name="Check Box 61">
              <controlPr defaultSize="0" autoFill="0" autoLine="0" autoPict="0">
                <anchor moveWithCells="1" sizeWithCells="1">
                  <from>
                    <xdr:col>4</xdr:col>
                    <xdr:colOff>142875</xdr:colOff>
                    <xdr:row>27</xdr:row>
                    <xdr:rowOff>133350</xdr:rowOff>
                  </from>
                  <to>
                    <xdr:col>4</xdr:col>
                    <xdr:colOff>419100</xdr:colOff>
                    <xdr:row>29</xdr:row>
                    <xdr:rowOff>28575</xdr:rowOff>
                  </to>
                </anchor>
              </controlPr>
            </control>
          </mc:Choice>
        </mc:AlternateContent>
        <mc:AlternateContent xmlns:mc="http://schemas.openxmlformats.org/markup-compatibility/2006">
          <mc:Choice Requires="x14">
            <control shapeId="13374" r:id="rId19" name="Check Box 62">
              <controlPr defaultSize="0" autoFill="0" autoLine="0" autoPict="0">
                <anchor moveWithCells="1" sizeWithCells="1">
                  <from>
                    <xdr:col>4</xdr:col>
                    <xdr:colOff>142875</xdr:colOff>
                    <xdr:row>22</xdr:row>
                    <xdr:rowOff>133350</xdr:rowOff>
                  </from>
                  <to>
                    <xdr:col>4</xdr:col>
                    <xdr:colOff>419100</xdr:colOff>
                    <xdr:row>28</xdr:row>
                    <xdr:rowOff>28575</xdr:rowOff>
                  </to>
                </anchor>
              </controlPr>
            </control>
          </mc:Choice>
        </mc:AlternateContent>
        <mc:AlternateContent xmlns:mc="http://schemas.openxmlformats.org/markup-compatibility/2006">
          <mc:Choice Requires="x14">
            <control shapeId="13375" r:id="rId20" name="Check Box 63">
              <controlPr defaultSize="0" autoFill="0" autoLine="0" autoPict="0">
                <anchor moveWithCells="1" sizeWithCells="1">
                  <from>
                    <xdr:col>4</xdr:col>
                    <xdr:colOff>142875</xdr:colOff>
                    <xdr:row>21</xdr:row>
                    <xdr:rowOff>133350</xdr:rowOff>
                  </from>
                  <to>
                    <xdr:col>4</xdr:col>
                    <xdr:colOff>419100</xdr:colOff>
                    <xdr:row>27</xdr:row>
                    <xdr:rowOff>28575</xdr:rowOff>
                  </to>
                </anchor>
              </controlPr>
            </control>
          </mc:Choice>
        </mc:AlternateContent>
        <mc:AlternateContent xmlns:mc="http://schemas.openxmlformats.org/markup-compatibility/2006">
          <mc:Choice Requires="x14">
            <control shapeId="13376" r:id="rId21" name="Check Box 64">
              <controlPr defaultSize="0" autoFill="0" autoLine="0" autoPict="0">
                <anchor moveWithCells="1" sizeWithCells="1">
                  <from>
                    <xdr:col>4</xdr:col>
                    <xdr:colOff>142875</xdr:colOff>
                    <xdr:row>20</xdr:row>
                    <xdr:rowOff>133350</xdr:rowOff>
                  </from>
                  <to>
                    <xdr:col>4</xdr:col>
                    <xdr:colOff>419100</xdr:colOff>
                    <xdr:row>22</xdr:row>
                    <xdr:rowOff>28575</xdr:rowOff>
                  </to>
                </anchor>
              </controlPr>
            </control>
          </mc:Choice>
        </mc:AlternateContent>
        <mc:AlternateContent xmlns:mc="http://schemas.openxmlformats.org/markup-compatibility/2006">
          <mc:Choice Requires="x14">
            <control shapeId="13377" r:id="rId22" name="Check Box 65">
              <controlPr defaultSize="0" autoFill="0" autoLine="0" autoPict="0">
                <anchor moveWithCells="1" sizeWithCells="1">
                  <from>
                    <xdr:col>4</xdr:col>
                    <xdr:colOff>142875</xdr:colOff>
                    <xdr:row>32</xdr:row>
                    <xdr:rowOff>133350</xdr:rowOff>
                  </from>
                  <to>
                    <xdr:col>4</xdr:col>
                    <xdr:colOff>419100</xdr:colOff>
                    <xdr:row>34</xdr:row>
                    <xdr:rowOff>28575</xdr:rowOff>
                  </to>
                </anchor>
              </controlPr>
            </control>
          </mc:Choice>
        </mc:AlternateContent>
        <mc:AlternateContent xmlns:mc="http://schemas.openxmlformats.org/markup-compatibility/2006">
          <mc:Choice Requires="x14">
            <control shapeId="13378" r:id="rId23" name="Check Box 66">
              <controlPr defaultSize="0" autoFill="0" autoLine="0" autoPict="0">
                <anchor moveWithCells="1" sizeWithCells="1">
                  <from>
                    <xdr:col>4</xdr:col>
                    <xdr:colOff>142875</xdr:colOff>
                    <xdr:row>31</xdr:row>
                    <xdr:rowOff>133350</xdr:rowOff>
                  </from>
                  <to>
                    <xdr:col>4</xdr:col>
                    <xdr:colOff>419100</xdr:colOff>
                    <xdr:row>33</xdr:row>
                    <xdr:rowOff>28575</xdr:rowOff>
                  </to>
                </anchor>
              </controlPr>
            </control>
          </mc:Choice>
        </mc:AlternateContent>
        <mc:AlternateContent xmlns:mc="http://schemas.openxmlformats.org/markup-compatibility/2006">
          <mc:Choice Requires="x14">
            <control shapeId="13395" r:id="rId24" name="Check Box 83">
              <controlPr defaultSize="0" autoFill="0" autoLine="0" autoPict="0">
                <anchor moveWithCells="1" sizeWithCells="1">
                  <from>
                    <xdr:col>0</xdr:col>
                    <xdr:colOff>180975</xdr:colOff>
                    <xdr:row>64</xdr:row>
                    <xdr:rowOff>133350</xdr:rowOff>
                  </from>
                  <to>
                    <xdr:col>1</xdr:col>
                    <xdr:colOff>19050</xdr:colOff>
                    <xdr:row>66</xdr:row>
                    <xdr:rowOff>28575</xdr:rowOff>
                  </to>
                </anchor>
              </controlPr>
            </control>
          </mc:Choice>
        </mc:AlternateContent>
        <mc:AlternateContent xmlns:mc="http://schemas.openxmlformats.org/markup-compatibility/2006">
          <mc:Choice Requires="x14">
            <control shapeId="13396" r:id="rId25" name="Check Box 84">
              <controlPr defaultSize="0" autoFill="0" autoLine="0" autoPict="0">
                <anchor moveWithCells="1" sizeWithCells="1">
                  <from>
                    <xdr:col>0</xdr:col>
                    <xdr:colOff>180975</xdr:colOff>
                    <xdr:row>65</xdr:row>
                    <xdr:rowOff>133350</xdr:rowOff>
                  </from>
                  <to>
                    <xdr:col>1</xdr:col>
                    <xdr:colOff>19050</xdr:colOff>
                    <xdr:row>67</xdr:row>
                    <xdr:rowOff>28575</xdr:rowOff>
                  </to>
                </anchor>
              </controlPr>
            </control>
          </mc:Choice>
        </mc:AlternateContent>
        <mc:AlternateContent xmlns:mc="http://schemas.openxmlformats.org/markup-compatibility/2006">
          <mc:Choice Requires="x14">
            <control shapeId="13397" r:id="rId26" name="Check Box 85">
              <controlPr defaultSize="0" autoFill="0" autoLine="0" autoPict="0">
                <anchor moveWithCells="1" sizeWithCells="1">
                  <from>
                    <xdr:col>0</xdr:col>
                    <xdr:colOff>180975</xdr:colOff>
                    <xdr:row>66</xdr:row>
                    <xdr:rowOff>114300</xdr:rowOff>
                  </from>
                  <to>
                    <xdr:col>1</xdr:col>
                    <xdr:colOff>19050</xdr:colOff>
                    <xdr:row>68</xdr:row>
                    <xdr:rowOff>57150</xdr:rowOff>
                  </to>
                </anchor>
              </controlPr>
            </control>
          </mc:Choice>
        </mc:AlternateContent>
        <mc:AlternateContent xmlns:mc="http://schemas.openxmlformats.org/markup-compatibility/2006">
          <mc:Choice Requires="x14">
            <control shapeId="13403" r:id="rId27" name="Check Box 91">
              <controlPr defaultSize="0" autoFill="0" autoLine="0" autoPict="0">
                <anchor moveWithCells="1" sizeWithCells="1">
                  <from>
                    <xdr:col>4</xdr:col>
                    <xdr:colOff>142875</xdr:colOff>
                    <xdr:row>42</xdr:row>
                    <xdr:rowOff>152400</xdr:rowOff>
                  </from>
                  <to>
                    <xdr:col>4</xdr:col>
                    <xdr:colOff>419100</xdr:colOff>
                    <xdr:row>44</xdr:row>
                    <xdr:rowOff>19050</xdr:rowOff>
                  </to>
                </anchor>
              </controlPr>
            </control>
          </mc:Choice>
        </mc:AlternateContent>
        <mc:AlternateContent xmlns:mc="http://schemas.openxmlformats.org/markup-compatibility/2006">
          <mc:Choice Requires="x14">
            <control shapeId="13404" r:id="rId28" name="Check Box 92">
              <controlPr defaultSize="0" autoFill="0" autoLine="0" autoPict="0">
                <anchor moveWithCells="1" sizeWithCells="1">
                  <from>
                    <xdr:col>4</xdr:col>
                    <xdr:colOff>142875</xdr:colOff>
                    <xdr:row>43</xdr:row>
                    <xdr:rowOff>152400</xdr:rowOff>
                  </from>
                  <to>
                    <xdr:col>4</xdr:col>
                    <xdr:colOff>419100</xdr:colOff>
                    <xdr:row>45</xdr:row>
                    <xdr:rowOff>19050</xdr:rowOff>
                  </to>
                </anchor>
              </controlPr>
            </control>
          </mc:Choice>
        </mc:AlternateContent>
        <mc:AlternateContent xmlns:mc="http://schemas.openxmlformats.org/markup-compatibility/2006">
          <mc:Choice Requires="x14">
            <control shapeId="13405" r:id="rId29" name="Check Box 93">
              <controlPr defaultSize="0" autoFill="0" autoLine="0" autoPict="0">
                <anchor moveWithCells="1" sizeWithCells="1">
                  <from>
                    <xdr:col>4</xdr:col>
                    <xdr:colOff>142875</xdr:colOff>
                    <xdr:row>46</xdr:row>
                    <xdr:rowOff>152400</xdr:rowOff>
                  </from>
                  <to>
                    <xdr:col>4</xdr:col>
                    <xdr:colOff>419100</xdr:colOff>
                    <xdr:row>48</xdr:row>
                    <xdr:rowOff>19050</xdr:rowOff>
                  </to>
                </anchor>
              </controlPr>
            </control>
          </mc:Choice>
        </mc:AlternateContent>
        <mc:AlternateContent xmlns:mc="http://schemas.openxmlformats.org/markup-compatibility/2006">
          <mc:Choice Requires="x14">
            <control shapeId="13406" r:id="rId30" name="Check Box 94">
              <controlPr defaultSize="0" autoFill="0" autoLine="0" autoPict="0">
                <anchor moveWithCells="1" sizeWithCells="1">
                  <from>
                    <xdr:col>4</xdr:col>
                    <xdr:colOff>142875</xdr:colOff>
                    <xdr:row>47</xdr:row>
                    <xdr:rowOff>152400</xdr:rowOff>
                  </from>
                  <to>
                    <xdr:col>4</xdr:col>
                    <xdr:colOff>419100</xdr:colOff>
                    <xdr:row>49</xdr:row>
                    <xdr:rowOff>19050</xdr:rowOff>
                  </to>
                </anchor>
              </controlPr>
            </control>
          </mc:Choice>
        </mc:AlternateContent>
        <mc:AlternateContent xmlns:mc="http://schemas.openxmlformats.org/markup-compatibility/2006">
          <mc:Choice Requires="x14">
            <control shapeId="13407" r:id="rId31" name="Check Box 95">
              <controlPr defaultSize="0" autoFill="0" autoLine="0" autoPict="0">
                <anchor moveWithCells="1" sizeWithCells="1">
                  <from>
                    <xdr:col>4</xdr:col>
                    <xdr:colOff>142875</xdr:colOff>
                    <xdr:row>21</xdr:row>
                    <xdr:rowOff>133350</xdr:rowOff>
                  </from>
                  <to>
                    <xdr:col>4</xdr:col>
                    <xdr:colOff>419100</xdr:colOff>
                    <xdr:row>23</xdr:row>
                    <xdr:rowOff>28575</xdr:rowOff>
                  </to>
                </anchor>
              </controlPr>
            </control>
          </mc:Choice>
        </mc:AlternateContent>
        <mc:AlternateContent xmlns:mc="http://schemas.openxmlformats.org/markup-compatibility/2006">
          <mc:Choice Requires="x14">
            <control shapeId="13408" r:id="rId32" name="Check Box 96">
              <controlPr defaultSize="0" autoFill="0" autoLine="0" autoPict="0">
                <anchor moveWithCells="1" sizeWithCells="1">
                  <from>
                    <xdr:col>4</xdr:col>
                    <xdr:colOff>142875</xdr:colOff>
                    <xdr:row>22</xdr:row>
                    <xdr:rowOff>133350</xdr:rowOff>
                  </from>
                  <to>
                    <xdr:col>4</xdr:col>
                    <xdr:colOff>419100</xdr:colOff>
                    <xdr:row>24</xdr:row>
                    <xdr:rowOff>28575</xdr:rowOff>
                  </to>
                </anchor>
              </controlPr>
            </control>
          </mc:Choice>
        </mc:AlternateContent>
        <mc:AlternateContent xmlns:mc="http://schemas.openxmlformats.org/markup-compatibility/2006">
          <mc:Choice Requires="x14">
            <control shapeId="13409" r:id="rId33" name="Check Box 97">
              <controlPr defaultSize="0" autoFill="0" autoLine="0" autoPict="0">
                <anchor moveWithCells="1" sizeWithCells="1">
                  <from>
                    <xdr:col>4</xdr:col>
                    <xdr:colOff>142875</xdr:colOff>
                    <xdr:row>25</xdr:row>
                    <xdr:rowOff>133350</xdr:rowOff>
                  </from>
                  <to>
                    <xdr:col>4</xdr:col>
                    <xdr:colOff>419100</xdr:colOff>
                    <xdr:row>27</xdr:row>
                    <xdr:rowOff>28575</xdr:rowOff>
                  </to>
                </anchor>
              </controlPr>
            </control>
          </mc:Choice>
        </mc:AlternateContent>
        <mc:AlternateContent xmlns:mc="http://schemas.openxmlformats.org/markup-compatibility/2006">
          <mc:Choice Requires="x14">
            <control shapeId="13410" r:id="rId34" name="Check Box 98">
              <controlPr defaultSize="0" autoFill="0" autoLine="0" autoPict="0">
                <anchor moveWithCells="1" sizeWithCells="1">
                  <from>
                    <xdr:col>4</xdr:col>
                    <xdr:colOff>142875</xdr:colOff>
                    <xdr:row>26</xdr:row>
                    <xdr:rowOff>133350</xdr:rowOff>
                  </from>
                  <to>
                    <xdr:col>4</xdr:col>
                    <xdr:colOff>419100</xdr:colOff>
                    <xdr:row>28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J75"/>
  <sheetViews>
    <sheetView zoomScaleNormal="100" workbookViewId="0">
      <selection activeCell="C1" sqref="C1"/>
    </sheetView>
  </sheetViews>
  <sheetFormatPr defaultRowHeight="12.75" x14ac:dyDescent="0.2"/>
  <cols>
    <col min="1" max="1" width="9.28515625" customWidth="1"/>
    <col min="2" max="2" width="16.7109375" customWidth="1"/>
    <col min="3" max="3" width="32.85546875" customWidth="1"/>
    <col min="4" max="5" width="9.140625" customWidth="1"/>
    <col min="6" max="6" width="10.5703125" customWidth="1"/>
    <col min="9" max="9" width="10.5703125" customWidth="1"/>
    <col min="10" max="10" width="17.7109375" customWidth="1"/>
  </cols>
  <sheetData>
    <row r="1" spans="1:10" ht="12.75" customHeight="1" x14ac:dyDescent="0.2">
      <c r="A1" s="1039" t="s">
        <v>58</v>
      </c>
      <c r="B1" s="1040"/>
      <c r="C1" s="229" t="str">
        <f>'Summary &amp; Dec of Subsidies'!D3</f>
        <v xml:space="preserve"> </v>
      </c>
      <c r="D1" s="221"/>
      <c r="E1" s="212" t="str">
        <f>IF(('Summary &amp; Dec of Subsidies'!E14+'Summary &amp; Dec of Subsidies'!E15)&lt;2,"If there is only one residential building in this project, this form is not required","")</f>
        <v>If there is only one residential building in this project, this form is not required</v>
      </c>
      <c r="F1" s="221"/>
      <c r="G1" s="221"/>
      <c r="H1" s="30"/>
      <c r="I1" s="30"/>
      <c r="J1" s="30"/>
    </row>
    <row r="2" spans="1:10" ht="12.75" customHeight="1" x14ac:dyDescent="0.2">
      <c r="A2" s="29"/>
      <c r="B2" s="63" t="s">
        <v>102</v>
      </c>
      <c r="C2" s="230" t="str">
        <f>'Summary &amp; Dec of Subsidies'!D4</f>
        <v xml:space="preserve"> </v>
      </c>
      <c r="D2" s="222"/>
      <c r="E2" s="222"/>
      <c r="F2" s="222"/>
      <c r="G2" s="222"/>
      <c r="H2" s="30"/>
      <c r="I2" s="30"/>
      <c r="J2" s="30"/>
    </row>
    <row r="3" spans="1:10" ht="12.75" customHeight="1" x14ac:dyDescent="0.2">
      <c r="A3" s="1039" t="s">
        <v>72</v>
      </c>
      <c r="B3" s="1040"/>
      <c r="C3" s="229" t="s">
        <v>5</v>
      </c>
      <c r="D3" s="223"/>
      <c r="E3" s="223"/>
      <c r="F3" s="220"/>
      <c r="G3" s="220"/>
      <c r="H3" s="30"/>
      <c r="I3" s="30"/>
      <c r="J3" s="30"/>
    </row>
    <row r="4" spans="1:10" ht="14.25" customHeight="1" x14ac:dyDescent="0.2">
      <c r="A4" s="481" t="s">
        <v>394</v>
      </c>
      <c r="B4" s="482"/>
      <c r="C4" s="483"/>
      <c r="D4" s="1041" t="s">
        <v>73</v>
      </c>
      <c r="E4" s="1042"/>
      <c r="F4" s="1043"/>
      <c r="G4" s="1041" t="s">
        <v>66</v>
      </c>
      <c r="H4" s="1042"/>
      <c r="I4" s="1043"/>
      <c r="J4" s="487" t="s">
        <v>74</v>
      </c>
    </row>
    <row r="5" spans="1:10" ht="14.25" customHeight="1" x14ac:dyDescent="0.2">
      <c r="A5" s="475" t="s">
        <v>60</v>
      </c>
      <c r="B5" s="473" t="s">
        <v>61</v>
      </c>
      <c r="C5" s="474" t="s">
        <v>62</v>
      </c>
      <c r="D5" s="475" t="s">
        <v>63</v>
      </c>
      <c r="E5" s="476" t="s">
        <v>64</v>
      </c>
      <c r="F5" s="477" t="s">
        <v>65</v>
      </c>
      <c r="G5" s="478" t="s">
        <v>75</v>
      </c>
      <c r="H5" s="479" t="s">
        <v>76</v>
      </c>
      <c r="I5" s="480" t="s">
        <v>77</v>
      </c>
      <c r="J5" s="512" t="s">
        <v>78</v>
      </c>
    </row>
    <row r="6" spans="1:10" ht="24" customHeight="1" x14ac:dyDescent="0.2">
      <c r="A6" s="1044" t="s">
        <v>79</v>
      </c>
      <c r="B6" s="1046" t="s">
        <v>80</v>
      </c>
      <c r="C6" s="457" t="s">
        <v>81</v>
      </c>
      <c r="D6" s="1044" t="s">
        <v>392</v>
      </c>
      <c r="E6" s="1046" t="s">
        <v>175</v>
      </c>
      <c r="F6" s="1048" t="s">
        <v>82</v>
      </c>
      <c r="G6" s="1044" t="s">
        <v>393</v>
      </c>
      <c r="H6" s="1046" t="s">
        <v>83</v>
      </c>
      <c r="I6" s="1048" t="s">
        <v>84</v>
      </c>
      <c r="J6" s="1036" t="s">
        <v>222</v>
      </c>
    </row>
    <row r="7" spans="1:10" x14ac:dyDescent="0.2">
      <c r="A7" s="1045"/>
      <c r="B7" s="1047"/>
      <c r="C7" s="495"/>
      <c r="D7" s="1045"/>
      <c r="E7" s="1047"/>
      <c r="F7" s="1049"/>
      <c r="G7" s="1045"/>
      <c r="H7" s="1047"/>
      <c r="I7" s="1049"/>
      <c r="J7" s="1037"/>
    </row>
    <row r="8" spans="1:10" ht="14.25" customHeight="1" x14ac:dyDescent="0.2">
      <c r="A8" s="513"/>
      <c r="B8" s="488"/>
      <c r="C8" s="489"/>
      <c r="D8" s="490"/>
      <c r="E8" s="491"/>
      <c r="F8" s="492" t="str">
        <f>IF(OR(ISBLANK(D8),ISBLANK(E8)),"",D8/E8)</f>
        <v/>
      </c>
      <c r="G8" s="493"/>
      <c r="H8" s="494"/>
      <c r="I8" s="492" t="str">
        <f>IF(OR(ISBLANK(G8),ISBLANK(H8)),"",G8/H8)</f>
        <v/>
      </c>
      <c r="J8" s="514" t="str">
        <f>IF(OR(ISBLANK(E8),ISBLANK(H8)),"",MIN(F8,I8))</f>
        <v/>
      </c>
    </row>
    <row r="9" spans="1:10" ht="14.25" customHeight="1" x14ac:dyDescent="0.2">
      <c r="A9" s="515"/>
      <c r="B9" s="450"/>
      <c r="C9" s="458"/>
      <c r="D9" s="461"/>
      <c r="E9" s="451"/>
      <c r="F9" s="462" t="str">
        <f t="shared" ref="F9:F16" si="0">IF(OR(ISBLANK(D9),ISBLANK(E9)),"",D9/E9)</f>
        <v/>
      </c>
      <c r="G9" s="468"/>
      <c r="H9" s="453"/>
      <c r="I9" s="462" t="str">
        <f t="shared" ref="I9:I32" si="1">IF(OR(ISBLANK(G9),ISBLANK(H9)),"",G9/H9)</f>
        <v/>
      </c>
      <c r="J9" s="516" t="str">
        <f t="shared" ref="J9:J32" si="2">IF(OR(ISBLANK(E9),ISBLANK(H9)),"",MIN(F9,I9))</f>
        <v/>
      </c>
    </row>
    <row r="10" spans="1:10" ht="14.25" customHeight="1" x14ac:dyDescent="0.2">
      <c r="A10" s="515"/>
      <c r="B10" s="450"/>
      <c r="C10" s="458"/>
      <c r="D10" s="461"/>
      <c r="E10" s="451"/>
      <c r="F10" s="462" t="str">
        <f t="shared" si="0"/>
        <v/>
      </c>
      <c r="G10" s="469"/>
      <c r="H10" s="453"/>
      <c r="I10" s="462" t="str">
        <f t="shared" si="1"/>
        <v/>
      </c>
      <c r="J10" s="516" t="str">
        <f t="shared" si="2"/>
        <v/>
      </c>
    </row>
    <row r="11" spans="1:10" ht="14.25" customHeight="1" x14ac:dyDescent="0.2">
      <c r="A11" s="515" t="s">
        <v>5</v>
      </c>
      <c r="B11" s="450"/>
      <c r="C11" s="458"/>
      <c r="D11" s="461"/>
      <c r="E11" s="451"/>
      <c r="F11" s="462" t="str">
        <f t="shared" si="0"/>
        <v/>
      </c>
      <c r="G11" s="468"/>
      <c r="H11" s="453"/>
      <c r="I11" s="462" t="str">
        <f t="shared" si="1"/>
        <v/>
      </c>
      <c r="J11" s="516" t="str">
        <f t="shared" si="2"/>
        <v/>
      </c>
    </row>
    <row r="12" spans="1:10" ht="14.25" customHeight="1" x14ac:dyDescent="0.2">
      <c r="A12" s="515" t="s">
        <v>5</v>
      </c>
      <c r="B12" s="450"/>
      <c r="C12" s="458"/>
      <c r="D12" s="461"/>
      <c r="E12" s="451"/>
      <c r="F12" s="462" t="str">
        <f t="shared" si="0"/>
        <v/>
      </c>
      <c r="G12" s="469"/>
      <c r="H12" s="453"/>
      <c r="I12" s="462" t="str">
        <f t="shared" si="1"/>
        <v/>
      </c>
      <c r="J12" s="516" t="str">
        <f t="shared" si="2"/>
        <v/>
      </c>
    </row>
    <row r="13" spans="1:10" ht="14.25" customHeight="1" x14ac:dyDescent="0.2">
      <c r="A13" s="515" t="s">
        <v>5</v>
      </c>
      <c r="B13" s="450"/>
      <c r="C13" s="458"/>
      <c r="D13" s="461"/>
      <c r="E13" s="451"/>
      <c r="F13" s="462" t="str">
        <f t="shared" si="0"/>
        <v/>
      </c>
      <c r="G13" s="468"/>
      <c r="H13" s="453"/>
      <c r="I13" s="462" t="str">
        <f t="shared" si="1"/>
        <v/>
      </c>
      <c r="J13" s="516" t="str">
        <f t="shared" si="2"/>
        <v/>
      </c>
    </row>
    <row r="14" spans="1:10" ht="14.25" customHeight="1" x14ac:dyDescent="0.2">
      <c r="A14" s="515" t="s">
        <v>5</v>
      </c>
      <c r="B14" s="450"/>
      <c r="C14" s="458"/>
      <c r="D14" s="461"/>
      <c r="E14" s="451"/>
      <c r="F14" s="462" t="str">
        <f t="shared" si="0"/>
        <v/>
      </c>
      <c r="G14" s="469"/>
      <c r="H14" s="453"/>
      <c r="I14" s="462" t="str">
        <f t="shared" si="1"/>
        <v/>
      </c>
      <c r="J14" s="516" t="str">
        <f t="shared" si="2"/>
        <v/>
      </c>
    </row>
    <row r="15" spans="1:10" ht="14.25" customHeight="1" x14ac:dyDescent="0.2">
      <c r="A15" s="515" t="s">
        <v>5</v>
      </c>
      <c r="B15" s="450"/>
      <c r="C15" s="458"/>
      <c r="D15" s="461"/>
      <c r="E15" s="451"/>
      <c r="F15" s="462" t="str">
        <f t="shared" si="0"/>
        <v/>
      </c>
      <c r="G15" s="468"/>
      <c r="H15" s="453"/>
      <c r="I15" s="462" t="str">
        <f t="shared" si="1"/>
        <v/>
      </c>
      <c r="J15" s="516" t="str">
        <f t="shared" si="2"/>
        <v/>
      </c>
    </row>
    <row r="16" spans="1:10" ht="14.25" customHeight="1" x14ac:dyDescent="0.2">
      <c r="A16" s="515" t="s">
        <v>5</v>
      </c>
      <c r="B16" s="450"/>
      <c r="C16" s="458"/>
      <c r="D16" s="461"/>
      <c r="E16" s="451"/>
      <c r="F16" s="462" t="str">
        <f t="shared" si="0"/>
        <v/>
      </c>
      <c r="G16" s="469"/>
      <c r="H16" s="453"/>
      <c r="I16" s="462" t="str">
        <f t="shared" si="1"/>
        <v/>
      </c>
      <c r="J16" s="516" t="str">
        <f t="shared" si="2"/>
        <v/>
      </c>
    </row>
    <row r="17" spans="1:10" ht="14.25" customHeight="1" x14ac:dyDescent="0.2">
      <c r="A17" s="515" t="s">
        <v>5</v>
      </c>
      <c r="B17" s="450"/>
      <c r="C17" s="458"/>
      <c r="D17" s="461"/>
      <c r="E17" s="451"/>
      <c r="F17" s="462" t="str">
        <f t="shared" ref="F17:F42" si="3">IF(OR(ISBLANK(D17),ISBLANK(E17)),"",D17/E17)</f>
        <v/>
      </c>
      <c r="G17" s="469"/>
      <c r="H17" s="453"/>
      <c r="I17" s="462" t="str">
        <f t="shared" si="1"/>
        <v/>
      </c>
      <c r="J17" s="516" t="str">
        <f t="shared" si="2"/>
        <v/>
      </c>
    </row>
    <row r="18" spans="1:10" ht="14.25" customHeight="1" x14ac:dyDescent="0.2">
      <c r="A18" s="515" t="s">
        <v>5</v>
      </c>
      <c r="B18" s="450"/>
      <c r="C18" s="458"/>
      <c r="D18" s="461"/>
      <c r="E18" s="451"/>
      <c r="F18" s="462" t="str">
        <f t="shared" si="3"/>
        <v/>
      </c>
      <c r="G18" s="469"/>
      <c r="H18" s="452"/>
      <c r="I18" s="462" t="str">
        <f t="shared" si="1"/>
        <v/>
      </c>
      <c r="J18" s="516" t="str">
        <f t="shared" si="2"/>
        <v/>
      </c>
    </row>
    <row r="19" spans="1:10" ht="14.25" customHeight="1" x14ac:dyDescent="0.2">
      <c r="A19" s="515" t="s">
        <v>5</v>
      </c>
      <c r="B19" s="450"/>
      <c r="C19" s="458"/>
      <c r="D19" s="461"/>
      <c r="E19" s="451"/>
      <c r="F19" s="462" t="str">
        <f t="shared" si="3"/>
        <v/>
      </c>
      <c r="G19" s="469"/>
      <c r="H19" s="452"/>
      <c r="I19" s="462" t="str">
        <f t="shared" si="1"/>
        <v/>
      </c>
      <c r="J19" s="516" t="str">
        <f t="shared" si="2"/>
        <v/>
      </c>
    </row>
    <row r="20" spans="1:10" ht="14.25" customHeight="1" x14ac:dyDescent="0.2">
      <c r="A20" s="515" t="s">
        <v>5</v>
      </c>
      <c r="B20" s="450"/>
      <c r="C20" s="458"/>
      <c r="D20" s="461"/>
      <c r="E20" s="451"/>
      <c r="F20" s="462" t="str">
        <f t="shared" si="3"/>
        <v/>
      </c>
      <c r="G20" s="469"/>
      <c r="H20" s="452"/>
      <c r="I20" s="462" t="str">
        <f t="shared" si="1"/>
        <v/>
      </c>
      <c r="J20" s="516" t="str">
        <f t="shared" si="2"/>
        <v/>
      </c>
    </row>
    <row r="21" spans="1:10" ht="14.25" customHeight="1" x14ac:dyDescent="0.2">
      <c r="A21" s="515" t="s">
        <v>5</v>
      </c>
      <c r="B21" s="450"/>
      <c r="C21" s="458"/>
      <c r="D21" s="461"/>
      <c r="E21" s="451"/>
      <c r="F21" s="462" t="str">
        <f t="shared" si="3"/>
        <v/>
      </c>
      <c r="G21" s="469"/>
      <c r="H21" s="452"/>
      <c r="I21" s="462" t="str">
        <f t="shared" si="1"/>
        <v/>
      </c>
      <c r="J21" s="516" t="str">
        <f t="shared" si="2"/>
        <v/>
      </c>
    </row>
    <row r="22" spans="1:10" ht="14.25" customHeight="1" x14ac:dyDescent="0.2">
      <c r="A22" s="515" t="s">
        <v>5</v>
      </c>
      <c r="B22" s="450"/>
      <c r="C22" s="458"/>
      <c r="D22" s="461"/>
      <c r="E22" s="451"/>
      <c r="F22" s="462" t="str">
        <f t="shared" si="3"/>
        <v/>
      </c>
      <c r="G22" s="469"/>
      <c r="H22" s="452"/>
      <c r="I22" s="462" t="str">
        <f t="shared" si="1"/>
        <v/>
      </c>
      <c r="J22" s="516" t="str">
        <f t="shared" si="2"/>
        <v/>
      </c>
    </row>
    <row r="23" spans="1:10" ht="14.25" customHeight="1" x14ac:dyDescent="0.2">
      <c r="A23" s="515" t="s">
        <v>5</v>
      </c>
      <c r="B23" s="450"/>
      <c r="C23" s="458"/>
      <c r="D23" s="461"/>
      <c r="E23" s="451"/>
      <c r="F23" s="462" t="str">
        <f t="shared" si="3"/>
        <v/>
      </c>
      <c r="G23" s="469"/>
      <c r="H23" s="452"/>
      <c r="I23" s="462" t="str">
        <f t="shared" si="1"/>
        <v/>
      </c>
      <c r="J23" s="516" t="str">
        <f t="shared" si="2"/>
        <v/>
      </c>
    </row>
    <row r="24" spans="1:10" ht="14.25" customHeight="1" x14ac:dyDescent="0.2">
      <c r="A24" s="515" t="s">
        <v>5</v>
      </c>
      <c r="B24" s="450"/>
      <c r="C24" s="458"/>
      <c r="D24" s="461"/>
      <c r="E24" s="451"/>
      <c r="F24" s="462" t="str">
        <f t="shared" si="3"/>
        <v/>
      </c>
      <c r="G24" s="469"/>
      <c r="H24" s="452"/>
      <c r="I24" s="462" t="str">
        <f t="shared" si="1"/>
        <v/>
      </c>
      <c r="J24" s="516" t="str">
        <f t="shared" si="2"/>
        <v/>
      </c>
    </row>
    <row r="25" spans="1:10" ht="14.25" customHeight="1" x14ac:dyDescent="0.2">
      <c r="A25" s="515" t="s">
        <v>5</v>
      </c>
      <c r="B25" s="450"/>
      <c r="C25" s="458"/>
      <c r="D25" s="461"/>
      <c r="E25" s="451"/>
      <c r="F25" s="462" t="str">
        <f t="shared" si="3"/>
        <v/>
      </c>
      <c r="G25" s="469"/>
      <c r="H25" s="452"/>
      <c r="I25" s="462" t="str">
        <f t="shared" si="1"/>
        <v/>
      </c>
      <c r="J25" s="516" t="str">
        <f t="shared" si="2"/>
        <v/>
      </c>
    </row>
    <row r="26" spans="1:10" ht="14.25" customHeight="1" x14ac:dyDescent="0.2">
      <c r="A26" s="515" t="s">
        <v>5</v>
      </c>
      <c r="B26" s="450"/>
      <c r="C26" s="458"/>
      <c r="D26" s="461"/>
      <c r="E26" s="451"/>
      <c r="F26" s="462" t="str">
        <f t="shared" si="3"/>
        <v/>
      </c>
      <c r="G26" s="469"/>
      <c r="H26" s="452"/>
      <c r="I26" s="462" t="str">
        <f t="shared" si="1"/>
        <v/>
      </c>
      <c r="J26" s="516" t="str">
        <f t="shared" si="2"/>
        <v/>
      </c>
    </row>
    <row r="27" spans="1:10" ht="14.25" customHeight="1" x14ac:dyDescent="0.2">
      <c r="A27" s="515" t="s">
        <v>5</v>
      </c>
      <c r="B27" s="450"/>
      <c r="C27" s="458"/>
      <c r="D27" s="461"/>
      <c r="E27" s="451"/>
      <c r="F27" s="462" t="str">
        <f t="shared" si="3"/>
        <v/>
      </c>
      <c r="G27" s="469"/>
      <c r="H27" s="452"/>
      <c r="I27" s="462" t="str">
        <f t="shared" si="1"/>
        <v/>
      </c>
      <c r="J27" s="516" t="str">
        <f t="shared" si="2"/>
        <v/>
      </c>
    </row>
    <row r="28" spans="1:10" ht="14.25" customHeight="1" x14ac:dyDescent="0.2">
      <c r="A28" s="515" t="s">
        <v>5</v>
      </c>
      <c r="B28" s="450"/>
      <c r="C28" s="458"/>
      <c r="D28" s="461"/>
      <c r="E28" s="451"/>
      <c r="F28" s="462" t="str">
        <f t="shared" si="3"/>
        <v/>
      </c>
      <c r="G28" s="469"/>
      <c r="H28" s="452"/>
      <c r="I28" s="462" t="str">
        <f t="shared" si="1"/>
        <v/>
      </c>
      <c r="J28" s="516" t="str">
        <f t="shared" si="2"/>
        <v/>
      </c>
    </row>
    <row r="29" spans="1:10" ht="14.25" customHeight="1" x14ac:dyDescent="0.2">
      <c r="A29" s="515" t="s">
        <v>5</v>
      </c>
      <c r="B29" s="450"/>
      <c r="C29" s="458"/>
      <c r="D29" s="461"/>
      <c r="E29" s="451"/>
      <c r="F29" s="462" t="str">
        <f t="shared" si="3"/>
        <v/>
      </c>
      <c r="G29" s="469"/>
      <c r="H29" s="452"/>
      <c r="I29" s="462" t="str">
        <f t="shared" si="1"/>
        <v/>
      </c>
      <c r="J29" s="516" t="str">
        <f t="shared" si="2"/>
        <v/>
      </c>
    </row>
    <row r="30" spans="1:10" ht="14.25" customHeight="1" x14ac:dyDescent="0.2">
      <c r="A30" s="515" t="s">
        <v>5</v>
      </c>
      <c r="B30" s="450"/>
      <c r="C30" s="458"/>
      <c r="D30" s="461"/>
      <c r="E30" s="451"/>
      <c r="F30" s="462" t="str">
        <f t="shared" si="3"/>
        <v/>
      </c>
      <c r="G30" s="469"/>
      <c r="H30" s="452"/>
      <c r="I30" s="462" t="str">
        <f t="shared" si="1"/>
        <v/>
      </c>
      <c r="J30" s="516" t="str">
        <f t="shared" si="2"/>
        <v/>
      </c>
    </row>
    <row r="31" spans="1:10" ht="14.25" customHeight="1" x14ac:dyDescent="0.2">
      <c r="A31" s="515" t="s">
        <v>5</v>
      </c>
      <c r="B31" s="450"/>
      <c r="C31" s="458"/>
      <c r="D31" s="461"/>
      <c r="E31" s="451"/>
      <c r="F31" s="462" t="str">
        <f t="shared" si="3"/>
        <v/>
      </c>
      <c r="G31" s="469"/>
      <c r="H31" s="452"/>
      <c r="I31" s="462" t="str">
        <f t="shared" si="1"/>
        <v/>
      </c>
      <c r="J31" s="516" t="str">
        <f t="shared" si="2"/>
        <v/>
      </c>
    </row>
    <row r="32" spans="1:10" ht="14.25" customHeight="1" x14ac:dyDescent="0.2">
      <c r="A32" s="515" t="s">
        <v>5</v>
      </c>
      <c r="B32" s="450"/>
      <c r="C32" s="458"/>
      <c r="D32" s="461"/>
      <c r="E32" s="451"/>
      <c r="F32" s="462" t="str">
        <f t="shared" si="3"/>
        <v/>
      </c>
      <c r="G32" s="469"/>
      <c r="H32" s="452"/>
      <c r="I32" s="462" t="str">
        <f t="shared" si="1"/>
        <v/>
      </c>
      <c r="J32" s="516" t="str">
        <f t="shared" si="2"/>
        <v/>
      </c>
    </row>
    <row r="33" spans="1:10" ht="14.25" customHeight="1" x14ac:dyDescent="0.2">
      <c r="A33" s="515" t="s">
        <v>5</v>
      </c>
      <c r="B33" s="450"/>
      <c r="C33" s="458"/>
      <c r="D33" s="461"/>
      <c r="E33" s="451"/>
      <c r="F33" s="462" t="str">
        <f t="shared" si="3"/>
        <v/>
      </c>
      <c r="G33" s="469"/>
      <c r="H33" s="452"/>
      <c r="I33" s="462" t="str">
        <f t="shared" ref="I33:I42" si="4">IF(OR(ISBLANK(G33),ISBLANK(H33)),"",G33/H33)</f>
        <v/>
      </c>
      <c r="J33" s="516" t="str">
        <f t="shared" ref="J33:J42" si="5">IF(OR(ISBLANK(E33),ISBLANK(H33)),"",MIN(F33,I33))</f>
        <v/>
      </c>
    </row>
    <row r="34" spans="1:10" ht="14.25" customHeight="1" x14ac:dyDescent="0.2">
      <c r="A34" s="515" t="s">
        <v>5</v>
      </c>
      <c r="B34" s="450"/>
      <c r="C34" s="458"/>
      <c r="D34" s="461"/>
      <c r="E34" s="451"/>
      <c r="F34" s="462" t="str">
        <f t="shared" si="3"/>
        <v/>
      </c>
      <c r="G34" s="469"/>
      <c r="H34" s="452"/>
      <c r="I34" s="462" t="str">
        <f t="shared" si="4"/>
        <v/>
      </c>
      <c r="J34" s="516" t="str">
        <f t="shared" si="5"/>
        <v/>
      </c>
    </row>
    <row r="35" spans="1:10" ht="14.25" customHeight="1" x14ac:dyDescent="0.2">
      <c r="A35" s="515" t="s">
        <v>5</v>
      </c>
      <c r="B35" s="450"/>
      <c r="C35" s="458"/>
      <c r="D35" s="461"/>
      <c r="E35" s="451"/>
      <c r="F35" s="462" t="str">
        <f t="shared" si="3"/>
        <v/>
      </c>
      <c r="G35" s="469"/>
      <c r="H35" s="452"/>
      <c r="I35" s="462" t="str">
        <f t="shared" si="4"/>
        <v/>
      </c>
      <c r="J35" s="516" t="str">
        <f t="shared" si="5"/>
        <v/>
      </c>
    </row>
    <row r="36" spans="1:10" ht="14.25" customHeight="1" x14ac:dyDescent="0.2">
      <c r="A36" s="515" t="s">
        <v>5</v>
      </c>
      <c r="B36" s="450"/>
      <c r="C36" s="458"/>
      <c r="D36" s="461"/>
      <c r="E36" s="451"/>
      <c r="F36" s="462" t="str">
        <f t="shared" si="3"/>
        <v/>
      </c>
      <c r="G36" s="469"/>
      <c r="H36" s="452"/>
      <c r="I36" s="462" t="str">
        <f t="shared" si="4"/>
        <v/>
      </c>
      <c r="J36" s="516" t="str">
        <f t="shared" si="5"/>
        <v/>
      </c>
    </row>
    <row r="37" spans="1:10" ht="14.25" customHeight="1" x14ac:dyDescent="0.2">
      <c r="A37" s="517" t="s">
        <v>5</v>
      </c>
      <c r="B37" s="454"/>
      <c r="C37" s="459"/>
      <c r="D37" s="463"/>
      <c r="E37" s="455"/>
      <c r="F37" s="464" t="str">
        <f t="shared" si="3"/>
        <v/>
      </c>
      <c r="G37" s="470"/>
      <c r="H37" s="456"/>
      <c r="I37" s="464" t="str">
        <f t="shared" si="4"/>
        <v/>
      </c>
      <c r="J37" s="518" t="str">
        <f t="shared" si="5"/>
        <v/>
      </c>
    </row>
    <row r="38" spans="1:10" ht="14.25" hidden="1" customHeight="1" x14ac:dyDescent="0.2">
      <c r="A38" s="519" t="s">
        <v>5</v>
      </c>
      <c r="B38" s="374" t="s">
        <v>5</v>
      </c>
      <c r="C38" s="460" t="s">
        <v>5</v>
      </c>
      <c r="D38" s="465"/>
      <c r="E38" s="466"/>
      <c r="F38" s="467" t="str">
        <f t="shared" si="3"/>
        <v/>
      </c>
      <c r="G38" s="471"/>
      <c r="H38" s="472"/>
      <c r="I38" s="467" t="str">
        <f t="shared" si="4"/>
        <v/>
      </c>
      <c r="J38" s="520" t="str">
        <f t="shared" si="5"/>
        <v/>
      </c>
    </row>
    <row r="39" spans="1:10" ht="14.25" hidden="1" customHeight="1" x14ac:dyDescent="0.2">
      <c r="A39" s="519" t="s">
        <v>5</v>
      </c>
      <c r="B39" s="374" t="s">
        <v>5</v>
      </c>
      <c r="C39" s="460" t="s">
        <v>5</v>
      </c>
      <c r="D39" s="465"/>
      <c r="E39" s="466"/>
      <c r="F39" s="467" t="str">
        <f t="shared" si="3"/>
        <v/>
      </c>
      <c r="G39" s="471"/>
      <c r="H39" s="472"/>
      <c r="I39" s="467" t="str">
        <f t="shared" si="4"/>
        <v/>
      </c>
      <c r="J39" s="520" t="str">
        <f t="shared" si="5"/>
        <v/>
      </c>
    </row>
    <row r="40" spans="1:10" ht="14.25" hidden="1" customHeight="1" x14ac:dyDescent="0.2">
      <c r="A40" s="519" t="s">
        <v>5</v>
      </c>
      <c r="B40" s="374" t="s">
        <v>5</v>
      </c>
      <c r="C40" s="460" t="s">
        <v>5</v>
      </c>
      <c r="D40" s="465"/>
      <c r="E40" s="466"/>
      <c r="F40" s="467" t="str">
        <f t="shared" si="3"/>
        <v/>
      </c>
      <c r="G40" s="471"/>
      <c r="H40" s="472"/>
      <c r="I40" s="467" t="str">
        <f t="shared" si="4"/>
        <v/>
      </c>
      <c r="J40" s="520" t="str">
        <f t="shared" si="5"/>
        <v/>
      </c>
    </row>
    <row r="41" spans="1:10" ht="14.25" hidden="1" customHeight="1" x14ac:dyDescent="0.2">
      <c r="A41" s="519" t="s">
        <v>5</v>
      </c>
      <c r="B41" s="374" t="s">
        <v>5</v>
      </c>
      <c r="C41" s="460" t="s">
        <v>5</v>
      </c>
      <c r="D41" s="465"/>
      <c r="E41" s="466"/>
      <c r="F41" s="467" t="str">
        <f t="shared" si="3"/>
        <v/>
      </c>
      <c r="G41" s="471"/>
      <c r="H41" s="472"/>
      <c r="I41" s="467" t="str">
        <f t="shared" si="4"/>
        <v/>
      </c>
      <c r="J41" s="520" t="str">
        <f t="shared" si="5"/>
        <v/>
      </c>
    </row>
    <row r="42" spans="1:10" ht="14.25" hidden="1" customHeight="1" thickBot="1" x14ac:dyDescent="0.25">
      <c r="A42" s="521" t="s">
        <v>5</v>
      </c>
      <c r="B42" s="496" t="s">
        <v>5</v>
      </c>
      <c r="C42" s="497" t="s">
        <v>5</v>
      </c>
      <c r="D42" s="498"/>
      <c r="E42" s="499"/>
      <c r="F42" s="500" t="str">
        <f t="shared" si="3"/>
        <v/>
      </c>
      <c r="G42" s="501"/>
      <c r="H42" s="502"/>
      <c r="I42" s="500" t="str">
        <f t="shared" si="4"/>
        <v/>
      </c>
      <c r="J42" s="522" t="str">
        <f t="shared" si="5"/>
        <v/>
      </c>
    </row>
    <row r="43" spans="1:10" ht="14.25" customHeight="1" x14ac:dyDescent="0.2">
      <c r="A43" s="503" t="s">
        <v>389</v>
      </c>
      <c r="B43" s="504"/>
      <c r="C43" s="505" t="s">
        <v>10</v>
      </c>
      <c r="D43" s="506">
        <f>SUM(D8:D42)</f>
        <v>0</v>
      </c>
      <c r="E43" s="507">
        <f>SUM(E8:E42)</f>
        <v>0</v>
      </c>
      <c r="F43" s="508"/>
      <c r="G43" s="509">
        <f>SUM(G8:G42)</f>
        <v>0</v>
      </c>
      <c r="H43" s="510">
        <f>SUM(H8:H42)</f>
        <v>0</v>
      </c>
      <c r="I43" s="508"/>
      <c r="J43" s="511"/>
    </row>
    <row r="44" spans="1:10" x14ac:dyDescent="0.2">
      <c r="A44" s="31"/>
      <c r="B44" s="28"/>
      <c r="C44" s="37"/>
      <c r="D44" s="37"/>
      <c r="E44" s="37"/>
      <c r="F44" s="36"/>
      <c r="G44" s="36"/>
      <c r="H44" s="36"/>
      <c r="I44" s="36"/>
      <c r="J44" s="36"/>
    </row>
    <row r="45" spans="1:10" x14ac:dyDescent="0.2">
      <c r="B45" s="28"/>
      <c r="C45" s="28"/>
      <c r="D45" s="1038"/>
      <c r="E45" s="1038"/>
      <c r="F45" s="1038"/>
      <c r="G45" s="1038"/>
      <c r="H45" s="1038"/>
      <c r="I45" s="1038"/>
      <c r="J45" s="38"/>
    </row>
    <row r="46" spans="1:10" x14ac:dyDescent="0.2">
      <c r="A46" s="28"/>
      <c r="B46" s="28"/>
      <c r="C46" s="28"/>
      <c r="D46" s="35"/>
      <c r="E46" s="35"/>
      <c r="F46" s="35"/>
      <c r="G46" s="39"/>
      <c r="H46" s="39"/>
      <c r="I46" s="39"/>
      <c r="J46" s="39"/>
    </row>
    <row r="47" spans="1:10" x14ac:dyDescent="0.2">
      <c r="A47" s="39"/>
      <c r="B47" s="39"/>
      <c r="C47" s="39"/>
      <c r="D47" s="39"/>
      <c r="E47" s="39"/>
      <c r="F47" s="39"/>
      <c r="G47" s="39"/>
      <c r="H47" s="39"/>
      <c r="I47" s="39"/>
      <c r="J47" s="39"/>
    </row>
    <row r="48" spans="1:10" x14ac:dyDescent="0.2">
      <c r="A48" s="16" t="s">
        <v>159</v>
      </c>
      <c r="B48" s="62"/>
      <c r="C48" s="16"/>
    </row>
    <row r="49" spans="1:3" x14ac:dyDescent="0.2">
      <c r="A49" s="16"/>
      <c r="B49" s="62" t="s">
        <v>210</v>
      </c>
      <c r="C49" s="16"/>
    </row>
    <row r="50" spans="1:3" x14ac:dyDescent="0.2">
      <c r="A50" s="16"/>
      <c r="B50" s="62" t="s">
        <v>211</v>
      </c>
      <c r="C50" s="16"/>
    </row>
    <row r="51" spans="1:3" x14ac:dyDescent="0.2">
      <c r="A51" s="16"/>
      <c r="B51" s="62"/>
      <c r="C51" s="16"/>
    </row>
    <row r="52" spans="1:3" x14ac:dyDescent="0.2">
      <c r="A52" s="16" t="s">
        <v>189</v>
      </c>
      <c r="B52" s="62"/>
      <c r="C52" s="16"/>
    </row>
    <row r="53" spans="1:3" x14ac:dyDescent="0.2">
      <c r="A53" s="16" t="s">
        <v>187</v>
      </c>
      <c r="B53" s="25"/>
      <c r="C53" s="132"/>
    </row>
    <row r="54" spans="1:3" x14ac:dyDescent="0.2">
      <c r="A54" s="108"/>
      <c r="B54" s="16" t="s">
        <v>156</v>
      </c>
      <c r="C54" s="134"/>
    </row>
    <row r="55" spans="1:3" x14ac:dyDescent="0.2">
      <c r="A55" s="108"/>
      <c r="B55" s="16" t="s">
        <v>157</v>
      </c>
      <c r="C55" s="135"/>
    </row>
    <row r="56" spans="1:3" x14ac:dyDescent="0.2">
      <c r="A56" s="108"/>
      <c r="B56" s="16" t="s">
        <v>158</v>
      </c>
      <c r="C56" s="136"/>
    </row>
    <row r="57" spans="1:3" x14ac:dyDescent="0.2">
      <c r="A57" s="108"/>
      <c r="B57" s="25"/>
      <c r="C57" s="136"/>
    </row>
    <row r="58" spans="1:3" x14ac:dyDescent="0.2">
      <c r="A58" s="16" t="s">
        <v>188</v>
      </c>
      <c r="B58" s="25"/>
      <c r="C58" s="136"/>
    </row>
    <row r="59" spans="1:3" x14ac:dyDescent="0.2">
      <c r="A59" s="108"/>
      <c r="B59" s="16" t="s">
        <v>179</v>
      </c>
      <c r="C59" s="136"/>
    </row>
    <row r="60" spans="1:3" x14ac:dyDescent="0.2">
      <c r="A60" s="108"/>
      <c r="B60" s="16" t="s">
        <v>180</v>
      </c>
      <c r="C60" s="136"/>
    </row>
    <row r="61" spans="1:3" x14ac:dyDescent="0.2">
      <c r="A61" s="108"/>
      <c r="B61" s="16" t="s">
        <v>181</v>
      </c>
      <c r="C61" s="136"/>
    </row>
    <row r="62" spans="1:3" x14ac:dyDescent="0.2">
      <c r="A62" s="108"/>
      <c r="B62" s="25"/>
      <c r="C62" s="136"/>
    </row>
    <row r="63" spans="1:3" x14ac:dyDescent="0.2">
      <c r="A63" s="16" t="s">
        <v>190</v>
      </c>
      <c r="B63" s="25"/>
      <c r="C63" s="136"/>
    </row>
    <row r="64" spans="1:3" x14ac:dyDescent="0.2">
      <c r="A64" s="92" t="s">
        <v>182</v>
      </c>
      <c r="B64" s="25"/>
      <c r="C64" s="136"/>
    </row>
    <row r="65" spans="1:3" x14ac:dyDescent="0.2">
      <c r="A65" s="108" t="s">
        <v>186</v>
      </c>
      <c r="B65" s="25"/>
      <c r="C65" s="136"/>
    </row>
    <row r="66" spans="1:3" x14ac:dyDescent="0.2">
      <c r="A66" s="92" t="s">
        <v>185</v>
      </c>
      <c r="B66" s="16"/>
      <c r="C66" s="136"/>
    </row>
    <row r="67" spans="1:3" x14ac:dyDescent="0.2">
      <c r="A67" s="16" t="s">
        <v>183</v>
      </c>
      <c r="B67" s="25"/>
      <c r="C67" s="136"/>
    </row>
    <row r="68" spans="1:3" x14ac:dyDescent="0.2">
      <c r="A68" s="108" t="s">
        <v>184</v>
      </c>
      <c r="B68" s="25"/>
      <c r="C68" s="25"/>
    </row>
    <row r="69" spans="1:3" x14ac:dyDescent="0.2">
      <c r="A69" s="108"/>
      <c r="B69" s="25"/>
      <c r="C69" s="136"/>
    </row>
    <row r="70" spans="1:3" x14ac:dyDescent="0.2">
      <c r="A70" s="16" t="s">
        <v>195</v>
      </c>
      <c r="B70" s="61"/>
      <c r="C70" s="26"/>
    </row>
    <row r="71" spans="1:3" x14ac:dyDescent="0.2">
      <c r="A71" s="108" t="s">
        <v>197</v>
      </c>
      <c r="B71" s="137"/>
      <c r="C71" s="137"/>
    </row>
    <row r="72" spans="1:3" x14ac:dyDescent="0.2">
      <c r="A72" s="108" t="s">
        <v>196</v>
      </c>
      <c r="B72" s="137"/>
      <c r="C72" s="136"/>
    </row>
    <row r="73" spans="1:3" x14ac:dyDescent="0.2">
      <c r="A73" s="108"/>
      <c r="B73" s="16"/>
      <c r="C73" s="136"/>
    </row>
    <row r="74" spans="1:3" x14ac:dyDescent="0.2">
      <c r="A74" s="92" t="s">
        <v>160</v>
      </c>
      <c r="B74" s="138"/>
      <c r="C74" s="135"/>
    </row>
    <row r="75" spans="1:3" x14ac:dyDescent="0.2">
      <c r="A75" s="25" t="s">
        <v>161</v>
      </c>
      <c r="B75" s="16"/>
      <c r="C75" s="16"/>
    </row>
  </sheetData>
  <sheetProtection sheet="1" objects="1" scenarios="1"/>
  <mergeCells count="15">
    <mergeCell ref="J6:J7"/>
    <mergeCell ref="D45:F45"/>
    <mergeCell ref="G45:I45"/>
    <mergeCell ref="A1:B1"/>
    <mergeCell ref="A3:B3"/>
    <mergeCell ref="D4:F4"/>
    <mergeCell ref="G4:I4"/>
    <mergeCell ref="A6:A7"/>
    <mergeCell ref="B6:B7"/>
    <mergeCell ref="D6:D7"/>
    <mergeCell ref="E6:E7"/>
    <mergeCell ref="F6:F7"/>
    <mergeCell ref="G6:G7"/>
    <mergeCell ref="H6:H7"/>
    <mergeCell ref="I6:I7"/>
  </mergeCells>
  <pageMargins left="0.4" right="0.35" top="0.75" bottom="0.25" header="0.3" footer="0.3"/>
  <pageSetup fitToWidth="0" orientation="landscape" r:id="rId1"/>
  <headerFooter>
    <oddHeader>&amp;CNew York State Homes and Community Renewal Housing Credit Cost Certification</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J75"/>
  <sheetViews>
    <sheetView zoomScaleNormal="100" workbookViewId="0">
      <selection activeCell="C1" sqref="C1"/>
    </sheetView>
  </sheetViews>
  <sheetFormatPr defaultRowHeight="12.75" x14ac:dyDescent="0.2"/>
  <cols>
    <col min="1" max="1" width="9.28515625" customWidth="1"/>
    <col min="2" max="2" width="16.7109375" customWidth="1"/>
    <col min="3" max="3" width="32.85546875" customWidth="1"/>
    <col min="4" max="5" width="9.140625" customWidth="1"/>
    <col min="6" max="6" width="10.5703125" customWidth="1"/>
    <col min="9" max="9" width="10.5703125" customWidth="1"/>
    <col min="10" max="10" width="17.7109375" customWidth="1"/>
  </cols>
  <sheetData>
    <row r="1" spans="1:10" ht="12.75" customHeight="1" x14ac:dyDescent="0.2">
      <c r="A1" s="1039" t="s">
        <v>58</v>
      </c>
      <c r="B1" s="1040"/>
      <c r="C1" s="229" t="str">
        <f>'Summary &amp; Dec of Subsidies'!D3</f>
        <v xml:space="preserve"> </v>
      </c>
      <c r="D1" s="224"/>
      <c r="E1" s="212" t="str">
        <f>IF(('Summary &amp; Dec of Subsidies'!E14+'Summary &amp; Dec of Subsidies'!E15)&lt;2,"If there is only one residential building in this project, this form is not required","")</f>
        <v>If there is only one residential building in this project, this form is not required</v>
      </c>
      <c r="F1" s="224"/>
      <c r="G1" s="224"/>
      <c r="H1" s="100"/>
    </row>
    <row r="2" spans="1:10" ht="12.75" customHeight="1" x14ac:dyDescent="0.2">
      <c r="A2" s="29"/>
      <c r="B2" s="219" t="s">
        <v>102</v>
      </c>
      <c r="C2" s="230" t="str">
        <f>'Summary &amp; Dec of Subsidies'!D4</f>
        <v xml:space="preserve"> </v>
      </c>
      <c r="D2" s="99"/>
      <c r="E2" s="99"/>
      <c r="F2" s="99"/>
      <c r="G2" s="99"/>
      <c r="H2" s="99"/>
    </row>
    <row r="3" spans="1:10" ht="12.75" customHeight="1" x14ac:dyDescent="0.2">
      <c r="A3" s="1039" t="s">
        <v>72</v>
      </c>
      <c r="B3" s="1040"/>
      <c r="C3" s="229" t="str">
        <f>'Project Costs'!E3</f>
        <v xml:space="preserve"> </v>
      </c>
      <c r="D3" s="101"/>
      <c r="E3" s="101"/>
      <c r="F3" s="101"/>
      <c r="G3" s="225"/>
      <c r="H3" s="98"/>
    </row>
    <row r="4" spans="1:10" s="41" customFormat="1" ht="14.25" customHeight="1" x14ac:dyDescent="0.2">
      <c r="A4" s="524" t="s">
        <v>340</v>
      </c>
      <c r="B4" s="525"/>
      <c r="C4" s="526"/>
      <c r="D4" s="1052" t="s">
        <v>73</v>
      </c>
      <c r="E4" s="1052"/>
      <c r="F4" s="1052"/>
      <c r="G4" s="1052" t="s">
        <v>66</v>
      </c>
      <c r="H4" s="1052"/>
      <c r="I4" s="1052"/>
      <c r="J4" s="527" t="s">
        <v>74</v>
      </c>
    </row>
    <row r="5" spans="1:10" s="41" customFormat="1" ht="14.25" customHeight="1" x14ac:dyDescent="0.2">
      <c r="A5" s="484" t="s">
        <v>60</v>
      </c>
      <c r="B5" s="550" t="s">
        <v>61</v>
      </c>
      <c r="C5" s="486" t="s">
        <v>62</v>
      </c>
      <c r="D5" s="484" t="s">
        <v>63</v>
      </c>
      <c r="E5" s="485" t="s">
        <v>64</v>
      </c>
      <c r="F5" s="486" t="s">
        <v>65</v>
      </c>
      <c r="G5" s="551" t="s">
        <v>75</v>
      </c>
      <c r="H5" s="552" t="s">
        <v>76</v>
      </c>
      <c r="I5" s="553" t="s">
        <v>77</v>
      </c>
      <c r="J5" s="554" t="s">
        <v>78</v>
      </c>
    </row>
    <row r="6" spans="1:10" ht="24" customHeight="1" x14ac:dyDescent="0.2">
      <c r="A6" s="1053" t="s">
        <v>79</v>
      </c>
      <c r="B6" s="1055" t="s">
        <v>80</v>
      </c>
      <c r="C6" s="560" t="s">
        <v>81</v>
      </c>
      <c r="D6" s="1053" t="s">
        <v>341</v>
      </c>
      <c r="E6" s="1055" t="s">
        <v>175</v>
      </c>
      <c r="F6" s="1057" t="s">
        <v>82</v>
      </c>
      <c r="G6" s="1053" t="s">
        <v>388</v>
      </c>
      <c r="H6" s="1055" t="s">
        <v>83</v>
      </c>
      <c r="I6" s="1057" t="s">
        <v>84</v>
      </c>
      <c r="J6" s="1050" t="s">
        <v>222</v>
      </c>
    </row>
    <row r="7" spans="1:10" x14ac:dyDescent="0.2">
      <c r="A7" s="1054"/>
      <c r="B7" s="1056"/>
      <c r="C7" s="495" t="str">
        <f>IF(ISBLANK('LIHTC AppFraction'!C7),"",'LIHTC AppFraction'!C7)</f>
        <v/>
      </c>
      <c r="D7" s="1054"/>
      <c r="E7" s="1056"/>
      <c r="F7" s="1058"/>
      <c r="G7" s="1054"/>
      <c r="H7" s="1056"/>
      <c r="I7" s="1058"/>
      <c r="J7" s="1051"/>
    </row>
    <row r="8" spans="1:10" ht="14.25" customHeight="1" x14ac:dyDescent="0.2">
      <c r="A8" s="555" t="str">
        <f>IF(ISBLANK('LIHTC AppFraction'!A8),"",'LIHTC AppFraction'!A8)</f>
        <v/>
      </c>
      <c r="B8" s="556" t="str">
        <f>IF(ISBLANK('LIHTC AppFraction'!B8),"",'LIHTC AppFraction'!B8)</f>
        <v/>
      </c>
      <c r="C8" s="557" t="str">
        <f>IF(ISBLANK('LIHTC AppFraction'!C8),"",'LIHTC AppFraction'!C8)</f>
        <v/>
      </c>
      <c r="D8" s="490"/>
      <c r="E8" s="491"/>
      <c r="F8" s="558" t="str">
        <f>IF(OR(ISBLANK(D8),ISBLANK(E8)),"",D8/E8)</f>
        <v/>
      </c>
      <c r="G8" s="493"/>
      <c r="H8" s="494"/>
      <c r="I8" s="558" t="str">
        <f>IF(OR(ISBLANK(G8),ISBLANK(H8)),"",G8/H8)</f>
        <v/>
      </c>
      <c r="J8" s="559" t="str">
        <f>IF(OR(ISBLANK(E8),ISBLANK(H8)),"",MIN(F8,I8))</f>
        <v/>
      </c>
    </row>
    <row r="9" spans="1:10" ht="14.25" customHeight="1" x14ac:dyDescent="0.2">
      <c r="A9" s="528" t="str">
        <f>IF(ISBLANK('LIHTC AppFraction'!A9),"",'LIHTC AppFraction'!A9)</f>
        <v/>
      </c>
      <c r="B9" s="529" t="str">
        <f>IF(ISBLANK('LIHTC AppFraction'!B9),"",'LIHTC AppFraction'!B9)</f>
        <v/>
      </c>
      <c r="C9" s="530" t="str">
        <f>IF(ISBLANK('LIHTC AppFraction'!C9),"",'LIHTC AppFraction'!C9)</f>
        <v/>
      </c>
      <c r="D9" s="461"/>
      <c r="E9" s="451"/>
      <c r="F9" s="531" t="str">
        <f t="shared" ref="F9:F32" si="0">IF(OR(ISBLANK(D9),ISBLANK(E9)),"",D9/E9)</f>
        <v/>
      </c>
      <c r="G9" s="468"/>
      <c r="H9" s="452"/>
      <c r="I9" s="531" t="str">
        <f t="shared" ref="I9:I32" si="1">IF(OR(ISBLANK(G9),ISBLANK(H9)),"",G9/H9)</f>
        <v/>
      </c>
      <c r="J9" s="536" t="str">
        <f t="shared" ref="J9:J32" si="2">IF(OR(ISBLANK(E9),ISBLANK(H9)),"",MIN(F9,I9))</f>
        <v/>
      </c>
    </row>
    <row r="10" spans="1:10" ht="14.25" customHeight="1" x14ac:dyDescent="0.2">
      <c r="A10" s="528" t="str">
        <f>IF(ISBLANK('LIHTC AppFraction'!A10),"",'LIHTC AppFraction'!A10)</f>
        <v/>
      </c>
      <c r="B10" s="529" t="str">
        <f>IF(ISBLANK('LIHTC AppFraction'!B10),"",'LIHTC AppFraction'!B10)</f>
        <v/>
      </c>
      <c r="C10" s="530" t="str">
        <f>IF(ISBLANK('LIHTC AppFraction'!C10),"",'LIHTC AppFraction'!C10)</f>
        <v/>
      </c>
      <c r="D10" s="461"/>
      <c r="E10" s="451"/>
      <c r="F10" s="531" t="str">
        <f t="shared" si="0"/>
        <v/>
      </c>
      <c r="G10" s="468"/>
      <c r="H10" s="452"/>
      <c r="I10" s="531" t="str">
        <f t="shared" si="1"/>
        <v/>
      </c>
      <c r="J10" s="536" t="str">
        <f t="shared" si="2"/>
        <v/>
      </c>
    </row>
    <row r="11" spans="1:10" ht="14.25" customHeight="1" x14ac:dyDescent="0.2">
      <c r="A11" s="528" t="str">
        <f>IF(ISBLANK('LIHTC AppFraction'!A11),"",'LIHTC AppFraction'!A11)</f>
        <v xml:space="preserve"> </v>
      </c>
      <c r="B11" s="529" t="str">
        <f>IF(ISBLANK('LIHTC AppFraction'!B11),"",'LIHTC AppFraction'!B11)</f>
        <v/>
      </c>
      <c r="C11" s="530" t="str">
        <f>IF(ISBLANK('LIHTC AppFraction'!C11),"",'LIHTC AppFraction'!C11)</f>
        <v/>
      </c>
      <c r="D11" s="461"/>
      <c r="E11" s="451"/>
      <c r="F11" s="531" t="str">
        <f t="shared" si="0"/>
        <v/>
      </c>
      <c r="G11" s="468"/>
      <c r="H11" s="452"/>
      <c r="I11" s="531" t="str">
        <f t="shared" si="1"/>
        <v/>
      </c>
      <c r="J11" s="536" t="str">
        <f t="shared" si="2"/>
        <v/>
      </c>
    </row>
    <row r="12" spans="1:10" ht="14.25" customHeight="1" x14ac:dyDescent="0.2">
      <c r="A12" s="528" t="str">
        <f>IF(ISBLANK('LIHTC AppFraction'!A12),"",'LIHTC AppFraction'!A12)</f>
        <v xml:space="preserve"> </v>
      </c>
      <c r="B12" s="529" t="str">
        <f>IF(ISBLANK('LIHTC AppFraction'!B12),"",'LIHTC AppFraction'!B12)</f>
        <v/>
      </c>
      <c r="C12" s="530" t="str">
        <f>IF(ISBLANK('LIHTC AppFraction'!C12),"",'LIHTC AppFraction'!C12)</f>
        <v/>
      </c>
      <c r="D12" s="461"/>
      <c r="E12" s="451"/>
      <c r="F12" s="531" t="str">
        <f t="shared" si="0"/>
        <v/>
      </c>
      <c r="G12" s="468"/>
      <c r="H12" s="453"/>
      <c r="I12" s="531" t="str">
        <f t="shared" si="1"/>
        <v/>
      </c>
      <c r="J12" s="536" t="str">
        <f t="shared" si="2"/>
        <v/>
      </c>
    </row>
    <row r="13" spans="1:10" ht="14.25" customHeight="1" x14ac:dyDescent="0.2">
      <c r="A13" s="528" t="str">
        <f>IF(ISBLANK('LIHTC AppFraction'!A13),"",'LIHTC AppFraction'!A13)</f>
        <v xml:space="preserve"> </v>
      </c>
      <c r="B13" s="529" t="str">
        <f>IF(ISBLANK('LIHTC AppFraction'!B13),"",'LIHTC AppFraction'!B13)</f>
        <v/>
      </c>
      <c r="C13" s="530" t="str">
        <f>IF(ISBLANK('LIHTC AppFraction'!C13),"",'LIHTC AppFraction'!C13)</f>
        <v/>
      </c>
      <c r="D13" s="461"/>
      <c r="E13" s="451"/>
      <c r="F13" s="531" t="str">
        <f t="shared" si="0"/>
        <v/>
      </c>
      <c r="G13" s="468"/>
      <c r="H13" s="452"/>
      <c r="I13" s="531" t="str">
        <f t="shared" si="1"/>
        <v/>
      </c>
      <c r="J13" s="536" t="str">
        <f t="shared" si="2"/>
        <v/>
      </c>
    </row>
    <row r="14" spans="1:10" ht="14.25" customHeight="1" x14ac:dyDescent="0.2">
      <c r="A14" s="528" t="str">
        <f>IF(ISBLANK('LIHTC AppFraction'!A14),"",'LIHTC AppFraction'!A14)</f>
        <v xml:space="preserve"> </v>
      </c>
      <c r="B14" s="529" t="str">
        <f>IF(ISBLANK('LIHTC AppFraction'!B14),"",'LIHTC AppFraction'!B14)</f>
        <v/>
      </c>
      <c r="C14" s="530" t="str">
        <f>IF(ISBLANK('LIHTC AppFraction'!C14),"",'LIHTC AppFraction'!C14)</f>
        <v/>
      </c>
      <c r="D14" s="461"/>
      <c r="E14" s="451"/>
      <c r="F14" s="531" t="str">
        <f t="shared" si="0"/>
        <v/>
      </c>
      <c r="G14" s="468"/>
      <c r="H14" s="453"/>
      <c r="I14" s="531" t="str">
        <f t="shared" si="1"/>
        <v/>
      </c>
      <c r="J14" s="536" t="str">
        <f t="shared" si="2"/>
        <v/>
      </c>
    </row>
    <row r="15" spans="1:10" ht="14.25" customHeight="1" x14ac:dyDescent="0.2">
      <c r="A15" s="528" t="str">
        <f>IF(ISBLANK('LIHTC AppFraction'!A15),"",'LIHTC AppFraction'!A15)</f>
        <v xml:space="preserve"> </v>
      </c>
      <c r="B15" s="529" t="str">
        <f>IF(ISBLANK('LIHTC AppFraction'!B15),"",'LIHTC AppFraction'!B15)</f>
        <v/>
      </c>
      <c r="C15" s="530" t="str">
        <f>IF(ISBLANK('LIHTC AppFraction'!C15),"",'LIHTC AppFraction'!C15)</f>
        <v/>
      </c>
      <c r="D15" s="461"/>
      <c r="E15" s="451"/>
      <c r="F15" s="531" t="str">
        <f t="shared" si="0"/>
        <v/>
      </c>
      <c r="G15" s="468"/>
      <c r="H15" s="452"/>
      <c r="I15" s="531" t="str">
        <f t="shared" si="1"/>
        <v/>
      </c>
      <c r="J15" s="536" t="str">
        <f t="shared" si="2"/>
        <v/>
      </c>
    </row>
    <row r="16" spans="1:10" ht="14.25" customHeight="1" x14ac:dyDescent="0.2">
      <c r="A16" s="528" t="str">
        <f>IF(ISBLANK('LIHTC AppFraction'!A16),"",'LIHTC AppFraction'!A16)</f>
        <v xml:space="preserve"> </v>
      </c>
      <c r="B16" s="529" t="str">
        <f>IF(ISBLANK('LIHTC AppFraction'!B16),"",'LIHTC AppFraction'!B16)</f>
        <v/>
      </c>
      <c r="C16" s="530" t="str">
        <f>IF(ISBLANK('LIHTC AppFraction'!C16),"",'LIHTC AppFraction'!C16)</f>
        <v/>
      </c>
      <c r="D16" s="532"/>
      <c r="E16" s="533"/>
      <c r="F16" s="531" t="str">
        <f t="shared" si="0"/>
        <v/>
      </c>
      <c r="G16" s="534"/>
      <c r="H16" s="535"/>
      <c r="I16" s="531" t="str">
        <f t="shared" si="1"/>
        <v/>
      </c>
      <c r="J16" s="536" t="str">
        <f t="shared" si="2"/>
        <v/>
      </c>
    </row>
    <row r="17" spans="1:10" ht="14.25" customHeight="1" x14ac:dyDescent="0.2">
      <c r="A17" s="528" t="str">
        <f>IF(ISBLANK('LIHTC AppFraction'!A17),"",'LIHTC AppFraction'!A17)</f>
        <v xml:space="preserve"> </v>
      </c>
      <c r="B17" s="529" t="str">
        <f>IF(ISBLANK('LIHTC AppFraction'!B17),"",'LIHTC AppFraction'!B17)</f>
        <v/>
      </c>
      <c r="C17" s="530" t="str">
        <f>IF(ISBLANK('LIHTC AppFraction'!C17),"",'LIHTC AppFraction'!C17)</f>
        <v/>
      </c>
      <c r="D17" s="532"/>
      <c r="E17" s="533"/>
      <c r="F17" s="531" t="str">
        <f t="shared" si="0"/>
        <v/>
      </c>
      <c r="G17" s="534"/>
      <c r="H17" s="535"/>
      <c r="I17" s="531" t="str">
        <f t="shared" si="1"/>
        <v/>
      </c>
      <c r="J17" s="536" t="str">
        <f t="shared" si="2"/>
        <v/>
      </c>
    </row>
    <row r="18" spans="1:10" ht="14.25" customHeight="1" x14ac:dyDescent="0.2">
      <c r="A18" s="528" t="str">
        <f>IF(ISBLANK('LIHTC AppFraction'!A18),"",'LIHTC AppFraction'!A18)</f>
        <v xml:space="preserve"> </v>
      </c>
      <c r="B18" s="529" t="str">
        <f>IF(ISBLANK('LIHTC AppFraction'!B18),"",'LIHTC AppFraction'!B18)</f>
        <v/>
      </c>
      <c r="C18" s="530" t="str">
        <f>IF(ISBLANK('LIHTC AppFraction'!C18),"",'LIHTC AppFraction'!C18)</f>
        <v/>
      </c>
      <c r="D18" s="532"/>
      <c r="E18" s="533"/>
      <c r="F18" s="531" t="str">
        <f t="shared" si="0"/>
        <v/>
      </c>
      <c r="G18" s="534"/>
      <c r="H18" s="535"/>
      <c r="I18" s="531" t="str">
        <f t="shared" si="1"/>
        <v/>
      </c>
      <c r="J18" s="536" t="str">
        <f t="shared" si="2"/>
        <v/>
      </c>
    </row>
    <row r="19" spans="1:10" ht="14.25" customHeight="1" x14ac:dyDescent="0.2">
      <c r="A19" s="528" t="str">
        <f>IF(ISBLANK('LIHTC AppFraction'!A19),"",'LIHTC AppFraction'!A19)</f>
        <v xml:space="preserve"> </v>
      </c>
      <c r="B19" s="529" t="str">
        <f>IF(ISBLANK('LIHTC AppFraction'!B19),"",'LIHTC AppFraction'!B19)</f>
        <v/>
      </c>
      <c r="C19" s="530" t="str">
        <f>IF(ISBLANK('LIHTC AppFraction'!C19),"",'LIHTC AppFraction'!C19)</f>
        <v/>
      </c>
      <c r="D19" s="532"/>
      <c r="E19" s="533"/>
      <c r="F19" s="531" t="str">
        <f t="shared" si="0"/>
        <v/>
      </c>
      <c r="G19" s="534"/>
      <c r="H19" s="535"/>
      <c r="I19" s="531" t="str">
        <f t="shared" si="1"/>
        <v/>
      </c>
      <c r="J19" s="536" t="str">
        <f t="shared" si="2"/>
        <v/>
      </c>
    </row>
    <row r="20" spans="1:10" ht="14.25" customHeight="1" x14ac:dyDescent="0.2">
      <c r="A20" s="528" t="str">
        <f>IF(ISBLANK('LIHTC AppFraction'!A20),"",'LIHTC AppFraction'!A20)</f>
        <v xml:space="preserve"> </v>
      </c>
      <c r="B20" s="529" t="str">
        <f>IF(ISBLANK('LIHTC AppFraction'!B20),"",'LIHTC AppFraction'!B20)</f>
        <v/>
      </c>
      <c r="C20" s="530" t="str">
        <f>IF(ISBLANK('LIHTC AppFraction'!C20),"",'LIHTC AppFraction'!C20)</f>
        <v/>
      </c>
      <c r="D20" s="532"/>
      <c r="E20" s="533"/>
      <c r="F20" s="531" t="str">
        <f t="shared" si="0"/>
        <v/>
      </c>
      <c r="G20" s="534"/>
      <c r="H20" s="535"/>
      <c r="I20" s="531" t="str">
        <f t="shared" si="1"/>
        <v/>
      </c>
      <c r="J20" s="536" t="str">
        <f t="shared" si="2"/>
        <v/>
      </c>
    </row>
    <row r="21" spans="1:10" ht="14.25" customHeight="1" x14ac:dyDescent="0.2">
      <c r="A21" s="528" t="str">
        <f>IF(ISBLANK('LIHTC AppFraction'!A21),"",'LIHTC AppFraction'!A21)</f>
        <v xml:space="preserve"> </v>
      </c>
      <c r="B21" s="529" t="str">
        <f>IF(ISBLANK('LIHTC AppFraction'!B21),"",'LIHTC AppFraction'!B21)</f>
        <v/>
      </c>
      <c r="C21" s="530" t="str">
        <f>IF(ISBLANK('LIHTC AppFraction'!C21),"",'LIHTC AppFraction'!C21)</f>
        <v/>
      </c>
      <c r="D21" s="532"/>
      <c r="E21" s="533"/>
      <c r="F21" s="531" t="str">
        <f t="shared" si="0"/>
        <v/>
      </c>
      <c r="G21" s="534"/>
      <c r="H21" s="535"/>
      <c r="I21" s="531" t="str">
        <f t="shared" si="1"/>
        <v/>
      </c>
      <c r="J21" s="536" t="str">
        <f t="shared" si="2"/>
        <v/>
      </c>
    </row>
    <row r="22" spans="1:10" ht="14.25" customHeight="1" x14ac:dyDescent="0.2">
      <c r="A22" s="528" t="str">
        <f>IF(ISBLANK('LIHTC AppFraction'!A22),"",'LIHTC AppFraction'!A22)</f>
        <v xml:space="preserve"> </v>
      </c>
      <c r="B22" s="529" t="str">
        <f>IF(ISBLANK('LIHTC AppFraction'!B22),"",'LIHTC AppFraction'!B22)</f>
        <v/>
      </c>
      <c r="C22" s="530" t="str">
        <f>IF(ISBLANK('LIHTC AppFraction'!C22),"",'LIHTC AppFraction'!C22)</f>
        <v/>
      </c>
      <c r="D22" s="532"/>
      <c r="E22" s="533"/>
      <c r="F22" s="531" t="str">
        <f t="shared" si="0"/>
        <v/>
      </c>
      <c r="G22" s="534"/>
      <c r="H22" s="535"/>
      <c r="I22" s="531" t="str">
        <f t="shared" si="1"/>
        <v/>
      </c>
      <c r="J22" s="536" t="str">
        <f t="shared" si="2"/>
        <v/>
      </c>
    </row>
    <row r="23" spans="1:10" ht="14.25" customHeight="1" x14ac:dyDescent="0.2">
      <c r="A23" s="528" t="str">
        <f>IF(ISBLANK('LIHTC AppFraction'!A23),"",'LIHTC AppFraction'!A23)</f>
        <v xml:space="preserve"> </v>
      </c>
      <c r="B23" s="529" t="str">
        <f>IF(ISBLANK('LIHTC AppFraction'!B23),"",'LIHTC AppFraction'!B23)</f>
        <v/>
      </c>
      <c r="C23" s="530" t="str">
        <f>IF(ISBLANK('LIHTC AppFraction'!C23),"",'LIHTC AppFraction'!C23)</f>
        <v/>
      </c>
      <c r="D23" s="532"/>
      <c r="E23" s="533"/>
      <c r="F23" s="531" t="str">
        <f t="shared" si="0"/>
        <v/>
      </c>
      <c r="G23" s="534"/>
      <c r="H23" s="535"/>
      <c r="I23" s="531" t="str">
        <f t="shared" si="1"/>
        <v/>
      </c>
      <c r="J23" s="536" t="str">
        <f t="shared" si="2"/>
        <v/>
      </c>
    </row>
    <row r="24" spans="1:10" ht="14.25" customHeight="1" x14ac:dyDescent="0.2">
      <c r="A24" s="528" t="str">
        <f>IF(ISBLANK('LIHTC AppFraction'!A24),"",'LIHTC AppFraction'!A24)</f>
        <v xml:space="preserve"> </v>
      </c>
      <c r="B24" s="529" t="str">
        <f>IF(ISBLANK('LIHTC AppFraction'!B24),"",'LIHTC AppFraction'!B24)</f>
        <v/>
      </c>
      <c r="C24" s="530" t="str">
        <f>IF(ISBLANK('LIHTC AppFraction'!C24),"",'LIHTC AppFraction'!C24)</f>
        <v/>
      </c>
      <c r="D24" s="532"/>
      <c r="E24" s="533"/>
      <c r="F24" s="531" t="str">
        <f t="shared" si="0"/>
        <v/>
      </c>
      <c r="G24" s="534"/>
      <c r="H24" s="535"/>
      <c r="I24" s="531" t="str">
        <f t="shared" si="1"/>
        <v/>
      </c>
      <c r="J24" s="536" t="str">
        <f t="shared" si="2"/>
        <v/>
      </c>
    </row>
    <row r="25" spans="1:10" ht="14.25" customHeight="1" x14ac:dyDescent="0.2">
      <c r="A25" s="528" t="str">
        <f>IF(ISBLANK('LIHTC AppFraction'!A25),"",'LIHTC AppFraction'!A25)</f>
        <v xml:space="preserve"> </v>
      </c>
      <c r="B25" s="529" t="str">
        <f>IF(ISBLANK('LIHTC AppFraction'!B25),"",'LIHTC AppFraction'!B25)</f>
        <v/>
      </c>
      <c r="C25" s="530" t="str">
        <f>IF(ISBLANK('LIHTC AppFraction'!C25),"",'LIHTC AppFraction'!C25)</f>
        <v/>
      </c>
      <c r="D25" s="532"/>
      <c r="E25" s="533"/>
      <c r="F25" s="531" t="str">
        <f t="shared" si="0"/>
        <v/>
      </c>
      <c r="G25" s="534"/>
      <c r="H25" s="535"/>
      <c r="I25" s="531" t="str">
        <f t="shared" si="1"/>
        <v/>
      </c>
      <c r="J25" s="536" t="str">
        <f t="shared" si="2"/>
        <v/>
      </c>
    </row>
    <row r="26" spans="1:10" ht="14.25" customHeight="1" x14ac:dyDescent="0.2">
      <c r="A26" s="528" t="str">
        <f>IF(ISBLANK('LIHTC AppFraction'!A26),"",'LIHTC AppFraction'!A26)</f>
        <v xml:space="preserve"> </v>
      </c>
      <c r="B26" s="529" t="str">
        <f>IF(ISBLANK('LIHTC AppFraction'!B26),"",'LIHTC AppFraction'!B26)</f>
        <v/>
      </c>
      <c r="C26" s="530" t="str">
        <f>IF(ISBLANK('LIHTC AppFraction'!C26),"",'LIHTC AppFraction'!C26)</f>
        <v/>
      </c>
      <c r="D26" s="532"/>
      <c r="E26" s="533"/>
      <c r="F26" s="531" t="str">
        <f t="shared" si="0"/>
        <v/>
      </c>
      <c r="G26" s="534"/>
      <c r="H26" s="535"/>
      <c r="I26" s="531" t="str">
        <f t="shared" si="1"/>
        <v/>
      </c>
      <c r="J26" s="536" t="str">
        <f t="shared" si="2"/>
        <v/>
      </c>
    </row>
    <row r="27" spans="1:10" ht="14.25" customHeight="1" x14ac:dyDescent="0.2">
      <c r="A27" s="528" t="str">
        <f>IF(ISBLANK('LIHTC AppFraction'!A27),"",'LIHTC AppFraction'!A27)</f>
        <v xml:space="preserve"> </v>
      </c>
      <c r="B27" s="529" t="str">
        <f>IF(ISBLANK('LIHTC AppFraction'!B27),"",'LIHTC AppFraction'!B27)</f>
        <v/>
      </c>
      <c r="C27" s="530" t="str">
        <f>IF(ISBLANK('LIHTC AppFraction'!C27),"",'LIHTC AppFraction'!C27)</f>
        <v/>
      </c>
      <c r="D27" s="532"/>
      <c r="E27" s="533"/>
      <c r="F27" s="531" t="str">
        <f t="shared" si="0"/>
        <v/>
      </c>
      <c r="G27" s="534"/>
      <c r="H27" s="535"/>
      <c r="I27" s="531" t="str">
        <f t="shared" si="1"/>
        <v/>
      </c>
      <c r="J27" s="536" t="str">
        <f t="shared" si="2"/>
        <v/>
      </c>
    </row>
    <row r="28" spans="1:10" ht="14.25" customHeight="1" x14ac:dyDescent="0.2">
      <c r="A28" s="528" t="str">
        <f>IF(ISBLANK('LIHTC AppFraction'!A28),"",'LIHTC AppFraction'!A28)</f>
        <v xml:space="preserve"> </v>
      </c>
      <c r="B28" s="529" t="str">
        <f>IF(ISBLANK('LIHTC AppFraction'!B28),"",'LIHTC AppFraction'!B28)</f>
        <v/>
      </c>
      <c r="C28" s="530" t="str">
        <f>IF(ISBLANK('LIHTC AppFraction'!C28),"",'LIHTC AppFraction'!C28)</f>
        <v/>
      </c>
      <c r="D28" s="532"/>
      <c r="E28" s="533"/>
      <c r="F28" s="531" t="str">
        <f t="shared" si="0"/>
        <v/>
      </c>
      <c r="G28" s="534"/>
      <c r="H28" s="535"/>
      <c r="I28" s="531" t="str">
        <f t="shared" si="1"/>
        <v/>
      </c>
      <c r="J28" s="536" t="str">
        <f t="shared" si="2"/>
        <v/>
      </c>
    </row>
    <row r="29" spans="1:10" ht="14.25" customHeight="1" x14ac:dyDescent="0.2">
      <c r="A29" s="528" t="str">
        <f>IF(ISBLANK('LIHTC AppFraction'!A29),"",'LIHTC AppFraction'!A29)</f>
        <v xml:space="preserve"> </v>
      </c>
      <c r="B29" s="529" t="str">
        <f>IF(ISBLANK('LIHTC AppFraction'!B29),"",'LIHTC AppFraction'!B29)</f>
        <v/>
      </c>
      <c r="C29" s="530" t="str">
        <f>IF(ISBLANK('LIHTC AppFraction'!C29),"",'LIHTC AppFraction'!C29)</f>
        <v/>
      </c>
      <c r="D29" s="532"/>
      <c r="E29" s="533"/>
      <c r="F29" s="531" t="str">
        <f t="shared" si="0"/>
        <v/>
      </c>
      <c r="G29" s="534"/>
      <c r="H29" s="535"/>
      <c r="I29" s="531" t="str">
        <f t="shared" si="1"/>
        <v/>
      </c>
      <c r="J29" s="536" t="str">
        <f t="shared" si="2"/>
        <v/>
      </c>
    </row>
    <row r="30" spans="1:10" ht="14.25" customHeight="1" x14ac:dyDescent="0.2">
      <c r="A30" s="528" t="str">
        <f>IF(ISBLANK('LIHTC AppFraction'!A30),"",'LIHTC AppFraction'!A30)</f>
        <v xml:space="preserve"> </v>
      </c>
      <c r="B30" s="529" t="str">
        <f>IF(ISBLANK('LIHTC AppFraction'!B30),"",'LIHTC AppFraction'!B30)</f>
        <v/>
      </c>
      <c r="C30" s="530" t="str">
        <f>IF(ISBLANK('LIHTC AppFraction'!C30),"",'LIHTC AppFraction'!C30)</f>
        <v/>
      </c>
      <c r="D30" s="532"/>
      <c r="E30" s="533"/>
      <c r="F30" s="531" t="str">
        <f t="shared" si="0"/>
        <v/>
      </c>
      <c r="G30" s="534"/>
      <c r="H30" s="535"/>
      <c r="I30" s="531" t="str">
        <f t="shared" si="1"/>
        <v/>
      </c>
      <c r="J30" s="536" t="str">
        <f t="shared" si="2"/>
        <v/>
      </c>
    </row>
    <row r="31" spans="1:10" ht="14.25" customHeight="1" x14ac:dyDescent="0.2">
      <c r="A31" s="528" t="str">
        <f>IF(ISBLANK('LIHTC AppFraction'!A31),"",'LIHTC AppFraction'!A31)</f>
        <v xml:space="preserve"> </v>
      </c>
      <c r="B31" s="529" t="str">
        <f>IF(ISBLANK('LIHTC AppFraction'!B31),"",'LIHTC AppFraction'!B31)</f>
        <v/>
      </c>
      <c r="C31" s="530" t="str">
        <f>IF(ISBLANK('LIHTC AppFraction'!C31),"",'LIHTC AppFraction'!C31)</f>
        <v/>
      </c>
      <c r="D31" s="532"/>
      <c r="E31" s="533"/>
      <c r="F31" s="531" t="str">
        <f t="shared" si="0"/>
        <v/>
      </c>
      <c r="G31" s="534"/>
      <c r="H31" s="535"/>
      <c r="I31" s="531" t="str">
        <f t="shared" si="1"/>
        <v/>
      </c>
      <c r="J31" s="536" t="str">
        <f t="shared" si="2"/>
        <v/>
      </c>
    </row>
    <row r="32" spans="1:10" ht="14.25" customHeight="1" x14ac:dyDescent="0.2">
      <c r="A32" s="528" t="str">
        <f>IF(ISBLANK('LIHTC AppFraction'!A32),"",'LIHTC AppFraction'!A32)</f>
        <v xml:space="preserve"> </v>
      </c>
      <c r="B32" s="529" t="str">
        <f>IF(ISBLANK('LIHTC AppFraction'!B32),"",'LIHTC AppFraction'!B32)</f>
        <v/>
      </c>
      <c r="C32" s="530" t="str">
        <f>IF(ISBLANK('LIHTC AppFraction'!C32),"",'LIHTC AppFraction'!C32)</f>
        <v/>
      </c>
      <c r="D32" s="532"/>
      <c r="E32" s="533"/>
      <c r="F32" s="531" t="str">
        <f t="shared" si="0"/>
        <v/>
      </c>
      <c r="G32" s="534"/>
      <c r="H32" s="535"/>
      <c r="I32" s="531" t="str">
        <f t="shared" si="1"/>
        <v/>
      </c>
      <c r="J32" s="536" t="str">
        <f t="shared" si="2"/>
        <v/>
      </c>
    </row>
    <row r="33" spans="1:10" ht="14.25" customHeight="1" x14ac:dyDescent="0.2">
      <c r="A33" s="528" t="str">
        <f>IF(ISBLANK('LIHTC AppFraction'!A33),"",'LIHTC AppFraction'!A33)</f>
        <v xml:space="preserve"> </v>
      </c>
      <c r="B33" s="529" t="str">
        <f>IF(ISBLANK('LIHTC AppFraction'!B33),"",'LIHTC AppFraction'!B33)</f>
        <v/>
      </c>
      <c r="C33" s="530" t="str">
        <f>IF(ISBLANK('LIHTC AppFraction'!C33),"",'LIHTC AppFraction'!C33)</f>
        <v/>
      </c>
      <c r="D33" s="532"/>
      <c r="E33" s="533"/>
      <c r="F33" s="531" t="str">
        <f t="shared" ref="F33:F42" si="3">IF(OR(ISBLANK(D33),ISBLANK(E33)),"",D33/E33)</f>
        <v/>
      </c>
      <c r="G33" s="534"/>
      <c r="H33" s="535"/>
      <c r="I33" s="531" t="str">
        <f t="shared" ref="I33:I42" si="4">IF(OR(ISBLANK(G33),ISBLANK(H33)),"",G33/H33)</f>
        <v/>
      </c>
      <c r="J33" s="536" t="str">
        <f t="shared" ref="J33:J42" si="5">IF(OR(ISBLANK(E33),ISBLANK(H33)),"",MIN(F33,I33))</f>
        <v/>
      </c>
    </row>
    <row r="34" spans="1:10" ht="14.25" customHeight="1" x14ac:dyDescent="0.2">
      <c r="A34" s="528" t="str">
        <f>IF(ISBLANK('LIHTC AppFraction'!A34),"",'LIHTC AppFraction'!A34)</f>
        <v xml:space="preserve"> </v>
      </c>
      <c r="B34" s="529" t="str">
        <f>IF(ISBLANK('LIHTC AppFraction'!B34),"",'LIHTC AppFraction'!B34)</f>
        <v/>
      </c>
      <c r="C34" s="530" t="str">
        <f>IF(ISBLANK('LIHTC AppFraction'!C34),"",'LIHTC AppFraction'!C34)</f>
        <v/>
      </c>
      <c r="D34" s="532"/>
      <c r="E34" s="533"/>
      <c r="F34" s="531" t="str">
        <f t="shared" si="3"/>
        <v/>
      </c>
      <c r="G34" s="534"/>
      <c r="H34" s="535"/>
      <c r="I34" s="531" t="str">
        <f t="shared" si="4"/>
        <v/>
      </c>
      <c r="J34" s="536" t="str">
        <f t="shared" si="5"/>
        <v/>
      </c>
    </row>
    <row r="35" spans="1:10" ht="14.25" customHeight="1" x14ac:dyDescent="0.2">
      <c r="A35" s="528" t="str">
        <f>IF(ISBLANK('LIHTC AppFraction'!A35),"",'LIHTC AppFraction'!A35)</f>
        <v xml:space="preserve"> </v>
      </c>
      <c r="B35" s="529" t="str">
        <f>IF(ISBLANK('LIHTC AppFraction'!B35),"",'LIHTC AppFraction'!B35)</f>
        <v/>
      </c>
      <c r="C35" s="530" t="str">
        <f>IF(ISBLANK('LIHTC AppFraction'!C35),"",'LIHTC AppFraction'!C35)</f>
        <v/>
      </c>
      <c r="D35" s="532"/>
      <c r="E35" s="533"/>
      <c r="F35" s="531" t="str">
        <f t="shared" si="3"/>
        <v/>
      </c>
      <c r="G35" s="534"/>
      <c r="H35" s="535"/>
      <c r="I35" s="531" t="str">
        <f t="shared" si="4"/>
        <v/>
      </c>
      <c r="J35" s="536" t="str">
        <f t="shared" si="5"/>
        <v/>
      </c>
    </row>
    <row r="36" spans="1:10" ht="14.25" customHeight="1" x14ac:dyDescent="0.2">
      <c r="A36" s="528" t="str">
        <f>IF(ISBLANK('LIHTC AppFraction'!A36),"",'LIHTC AppFraction'!A36)</f>
        <v xml:space="preserve"> </v>
      </c>
      <c r="B36" s="529" t="str">
        <f>IF(ISBLANK('LIHTC AppFraction'!B36),"",'LIHTC AppFraction'!B36)</f>
        <v/>
      </c>
      <c r="C36" s="530" t="str">
        <f>IF(ISBLANK('LIHTC AppFraction'!C36),"",'LIHTC AppFraction'!C36)</f>
        <v/>
      </c>
      <c r="D36" s="532"/>
      <c r="E36" s="533"/>
      <c r="F36" s="531" t="str">
        <f t="shared" si="3"/>
        <v/>
      </c>
      <c r="G36" s="534"/>
      <c r="H36" s="535"/>
      <c r="I36" s="531" t="str">
        <f t="shared" si="4"/>
        <v/>
      </c>
      <c r="J36" s="536" t="str">
        <f t="shared" si="5"/>
        <v/>
      </c>
    </row>
    <row r="37" spans="1:10" ht="14.25" customHeight="1" x14ac:dyDescent="0.2">
      <c r="A37" s="528" t="str">
        <f>IF(ISBLANK('LIHTC AppFraction'!A37),"",'LIHTC AppFraction'!A37)</f>
        <v xml:space="preserve"> </v>
      </c>
      <c r="B37" s="529" t="str">
        <f>IF(ISBLANK('LIHTC AppFraction'!B37),"",'LIHTC AppFraction'!B37)</f>
        <v/>
      </c>
      <c r="C37" s="530" t="str">
        <f>IF(ISBLANK('LIHTC AppFraction'!C37),"",'LIHTC AppFraction'!C37)</f>
        <v/>
      </c>
      <c r="D37" s="532"/>
      <c r="E37" s="533"/>
      <c r="F37" s="531" t="str">
        <f t="shared" si="3"/>
        <v/>
      </c>
      <c r="G37" s="534"/>
      <c r="H37" s="535"/>
      <c r="I37" s="531" t="str">
        <f t="shared" si="4"/>
        <v/>
      </c>
      <c r="J37" s="536" t="str">
        <f t="shared" si="5"/>
        <v/>
      </c>
    </row>
    <row r="38" spans="1:10" ht="14.25" hidden="1" customHeight="1" x14ac:dyDescent="0.2">
      <c r="A38" s="528" t="str">
        <f>IF(ISBLANK('LIHTC AppFraction'!A38),"",'LIHTC AppFraction'!A38)</f>
        <v xml:space="preserve"> </v>
      </c>
      <c r="B38" s="529" t="str">
        <f>IF(ISBLANK('LIHTC AppFraction'!B38),"",'LIHTC AppFraction'!B38)</f>
        <v xml:space="preserve"> </v>
      </c>
      <c r="C38" s="530" t="str">
        <f>IF(ISBLANK('LIHTC AppFraction'!C38),"",'LIHTC AppFraction'!C38)</f>
        <v xml:space="preserve"> </v>
      </c>
      <c r="D38" s="532"/>
      <c r="E38" s="533"/>
      <c r="F38" s="531" t="str">
        <f t="shared" si="3"/>
        <v/>
      </c>
      <c r="G38" s="534"/>
      <c r="H38" s="535"/>
      <c r="I38" s="531" t="str">
        <f t="shared" si="4"/>
        <v/>
      </c>
      <c r="J38" s="536" t="str">
        <f t="shared" si="5"/>
        <v/>
      </c>
    </row>
    <row r="39" spans="1:10" ht="14.25" hidden="1" customHeight="1" x14ac:dyDescent="0.2">
      <c r="A39" s="528" t="str">
        <f>IF(ISBLANK('LIHTC AppFraction'!A39),"",'LIHTC AppFraction'!A39)</f>
        <v xml:space="preserve"> </v>
      </c>
      <c r="B39" s="529" t="str">
        <f>IF(ISBLANK('LIHTC AppFraction'!B39),"",'LIHTC AppFraction'!B39)</f>
        <v xml:space="preserve"> </v>
      </c>
      <c r="C39" s="530" t="str">
        <f>IF(ISBLANK('LIHTC AppFraction'!C39),"",'LIHTC AppFraction'!C39)</f>
        <v xml:space="preserve"> </v>
      </c>
      <c r="D39" s="532"/>
      <c r="E39" s="533"/>
      <c r="F39" s="531" t="str">
        <f t="shared" si="3"/>
        <v/>
      </c>
      <c r="G39" s="534"/>
      <c r="H39" s="535"/>
      <c r="I39" s="531" t="str">
        <f t="shared" si="4"/>
        <v/>
      </c>
      <c r="J39" s="536" t="str">
        <f t="shared" si="5"/>
        <v/>
      </c>
    </row>
    <row r="40" spans="1:10" ht="14.25" hidden="1" customHeight="1" x14ac:dyDescent="0.2">
      <c r="A40" s="528" t="str">
        <f>IF(ISBLANK('LIHTC AppFraction'!A40),"",'LIHTC AppFraction'!A40)</f>
        <v xml:space="preserve"> </v>
      </c>
      <c r="B40" s="529" t="str">
        <f>IF(ISBLANK('LIHTC AppFraction'!B40),"",'LIHTC AppFraction'!B40)</f>
        <v xml:space="preserve"> </v>
      </c>
      <c r="C40" s="530" t="str">
        <f>IF(ISBLANK('LIHTC AppFraction'!C40),"",'LIHTC AppFraction'!C40)</f>
        <v xml:space="preserve"> </v>
      </c>
      <c r="D40" s="532"/>
      <c r="E40" s="533"/>
      <c r="F40" s="531" t="str">
        <f t="shared" si="3"/>
        <v/>
      </c>
      <c r="G40" s="534"/>
      <c r="H40" s="535"/>
      <c r="I40" s="531" t="str">
        <f t="shared" si="4"/>
        <v/>
      </c>
      <c r="J40" s="536" t="str">
        <f t="shared" si="5"/>
        <v/>
      </c>
    </row>
    <row r="41" spans="1:10" ht="14.25" hidden="1" customHeight="1" x14ac:dyDescent="0.2">
      <c r="A41" s="528" t="str">
        <f>IF(ISBLANK('LIHTC AppFraction'!A41),"",'LIHTC AppFraction'!A41)</f>
        <v xml:space="preserve"> </v>
      </c>
      <c r="B41" s="529" t="str">
        <f>IF(ISBLANK('LIHTC AppFraction'!B41),"",'LIHTC AppFraction'!B41)</f>
        <v xml:space="preserve"> </v>
      </c>
      <c r="C41" s="530" t="str">
        <f>IF(ISBLANK('LIHTC AppFraction'!C41),"",'LIHTC AppFraction'!C41)</f>
        <v xml:space="preserve"> </v>
      </c>
      <c r="D41" s="532"/>
      <c r="E41" s="533"/>
      <c r="F41" s="531" t="str">
        <f t="shared" si="3"/>
        <v/>
      </c>
      <c r="G41" s="534"/>
      <c r="H41" s="535"/>
      <c r="I41" s="531" t="str">
        <f t="shared" si="4"/>
        <v/>
      </c>
      <c r="J41" s="536" t="str">
        <f t="shared" si="5"/>
        <v/>
      </c>
    </row>
    <row r="42" spans="1:10" ht="14.25" hidden="1" customHeight="1" thickBot="1" x14ac:dyDescent="0.25">
      <c r="A42" s="537" t="str">
        <f>IF(ISBLANK('LIHTC AppFraction'!A42),"",'LIHTC AppFraction'!A42)</f>
        <v xml:space="preserve"> </v>
      </c>
      <c r="B42" s="538" t="str">
        <f>IF(ISBLANK('LIHTC AppFraction'!B42),"",'LIHTC AppFraction'!B42)</f>
        <v xml:space="preserve"> </v>
      </c>
      <c r="C42" s="539" t="str">
        <f>IF(ISBLANK('LIHTC AppFraction'!C42),"",'LIHTC AppFraction'!C42)</f>
        <v xml:space="preserve"> </v>
      </c>
      <c r="D42" s="540"/>
      <c r="E42" s="541"/>
      <c r="F42" s="542" t="str">
        <f t="shared" si="3"/>
        <v/>
      </c>
      <c r="G42" s="543"/>
      <c r="H42" s="544"/>
      <c r="I42" s="542" t="str">
        <f t="shared" si="4"/>
        <v/>
      </c>
      <c r="J42" s="545" t="str">
        <f t="shared" si="5"/>
        <v/>
      </c>
    </row>
    <row r="43" spans="1:10" ht="14.25" customHeight="1" x14ac:dyDescent="0.2">
      <c r="A43" s="546" t="s">
        <v>389</v>
      </c>
      <c r="B43" s="547"/>
      <c r="C43" s="548" t="s">
        <v>10</v>
      </c>
      <c r="D43" s="506">
        <f>SUM(D8:D42)</f>
        <v>0</v>
      </c>
      <c r="E43" s="507">
        <f>SUM(E8:E42)</f>
        <v>0</v>
      </c>
      <c r="F43" s="508" t="str">
        <f>IF(E43&lt;0.01,"",D43/E43)</f>
        <v/>
      </c>
      <c r="G43" s="509">
        <f>SUM(G8:G42)</f>
        <v>0</v>
      </c>
      <c r="H43" s="510">
        <f>SUM(H8:H42)</f>
        <v>0</v>
      </c>
      <c r="I43" s="508" t="str">
        <f>IF(H43&lt;0.01,"",G43/H43)</f>
        <v/>
      </c>
      <c r="J43" s="549" t="str">
        <f>IF(OR(E43&lt;0.01,H43&lt;0.01),"",MIN(F43,I43))</f>
        <v/>
      </c>
    </row>
    <row r="44" spans="1:10" x14ac:dyDescent="0.2">
      <c r="A44" s="31"/>
    </row>
    <row r="45" spans="1:10" ht="14.25" customHeight="1" x14ac:dyDescent="0.2"/>
    <row r="48" spans="1:10" x14ac:dyDescent="0.2">
      <c r="A48" s="16" t="s">
        <v>159</v>
      </c>
      <c r="B48" s="62"/>
      <c r="C48" s="16"/>
    </row>
    <row r="49" spans="1:3" x14ac:dyDescent="0.2">
      <c r="A49" s="16"/>
      <c r="B49" s="62" t="s">
        <v>210</v>
      </c>
      <c r="C49" s="16"/>
    </row>
    <row r="50" spans="1:3" x14ac:dyDescent="0.2">
      <c r="A50" s="16"/>
      <c r="B50" s="62" t="s">
        <v>211</v>
      </c>
      <c r="C50" s="16"/>
    </row>
    <row r="51" spans="1:3" x14ac:dyDescent="0.2">
      <c r="A51" s="16"/>
      <c r="B51" s="62"/>
      <c r="C51" s="16"/>
    </row>
    <row r="52" spans="1:3" x14ac:dyDescent="0.2">
      <c r="A52" s="16" t="s">
        <v>189</v>
      </c>
      <c r="B52" s="62"/>
      <c r="C52" s="16"/>
    </row>
    <row r="53" spans="1:3" x14ac:dyDescent="0.2">
      <c r="A53" s="16" t="s">
        <v>187</v>
      </c>
      <c r="B53" s="25"/>
      <c r="C53" s="132"/>
    </row>
    <row r="54" spans="1:3" x14ac:dyDescent="0.2">
      <c r="A54" s="108"/>
      <c r="B54" s="16" t="s">
        <v>156</v>
      </c>
      <c r="C54" s="134"/>
    </row>
    <row r="55" spans="1:3" x14ac:dyDescent="0.2">
      <c r="A55" s="108"/>
      <c r="B55" s="16" t="s">
        <v>157</v>
      </c>
      <c r="C55" s="135"/>
    </row>
    <row r="56" spans="1:3" x14ac:dyDescent="0.2">
      <c r="A56" s="108"/>
      <c r="B56" s="16" t="s">
        <v>158</v>
      </c>
      <c r="C56" s="136"/>
    </row>
    <row r="57" spans="1:3" x14ac:dyDescent="0.2">
      <c r="A57" s="108"/>
      <c r="B57" s="25"/>
      <c r="C57" s="136"/>
    </row>
    <row r="58" spans="1:3" x14ac:dyDescent="0.2">
      <c r="A58" s="16" t="s">
        <v>188</v>
      </c>
      <c r="B58" s="25"/>
      <c r="C58" s="136"/>
    </row>
    <row r="59" spans="1:3" x14ac:dyDescent="0.2">
      <c r="A59" s="108"/>
      <c r="B59" s="16" t="s">
        <v>179</v>
      </c>
      <c r="C59" s="136"/>
    </row>
    <row r="60" spans="1:3" x14ac:dyDescent="0.2">
      <c r="A60" s="108"/>
      <c r="B60" s="16" t="s">
        <v>180</v>
      </c>
      <c r="C60" s="136"/>
    </row>
    <row r="61" spans="1:3" x14ac:dyDescent="0.2">
      <c r="A61" s="108"/>
      <c r="B61" s="16" t="s">
        <v>181</v>
      </c>
      <c r="C61" s="136"/>
    </row>
    <row r="62" spans="1:3" x14ac:dyDescent="0.2">
      <c r="A62" s="108"/>
      <c r="B62" s="25"/>
      <c r="C62" s="136"/>
    </row>
    <row r="63" spans="1:3" x14ac:dyDescent="0.2">
      <c r="A63" s="16" t="s">
        <v>190</v>
      </c>
      <c r="B63" s="25"/>
      <c r="C63" s="136"/>
    </row>
    <row r="64" spans="1:3" x14ac:dyDescent="0.2">
      <c r="A64" s="92" t="s">
        <v>182</v>
      </c>
      <c r="B64" s="25"/>
      <c r="C64" s="136"/>
    </row>
    <row r="65" spans="1:3" x14ac:dyDescent="0.2">
      <c r="A65" s="108" t="s">
        <v>186</v>
      </c>
      <c r="B65" s="25"/>
      <c r="C65" s="136"/>
    </row>
    <row r="66" spans="1:3" x14ac:dyDescent="0.2">
      <c r="A66" s="92" t="s">
        <v>185</v>
      </c>
      <c r="B66" s="16"/>
      <c r="C66" s="136"/>
    </row>
    <row r="67" spans="1:3" x14ac:dyDescent="0.2">
      <c r="A67" s="16" t="s">
        <v>183</v>
      </c>
      <c r="B67" s="25"/>
      <c r="C67" s="136"/>
    </row>
    <row r="68" spans="1:3" x14ac:dyDescent="0.2">
      <c r="A68" s="108" t="s">
        <v>184</v>
      </c>
      <c r="B68" s="25"/>
      <c r="C68" s="25"/>
    </row>
    <row r="69" spans="1:3" x14ac:dyDescent="0.2">
      <c r="A69" s="108"/>
      <c r="B69" s="25"/>
      <c r="C69" s="136"/>
    </row>
    <row r="70" spans="1:3" x14ac:dyDescent="0.2">
      <c r="A70" s="16" t="s">
        <v>195</v>
      </c>
      <c r="B70" s="61"/>
      <c r="C70" s="26"/>
    </row>
    <row r="71" spans="1:3" x14ac:dyDescent="0.2">
      <c r="A71" s="108" t="s">
        <v>197</v>
      </c>
      <c r="B71" s="137"/>
      <c r="C71" s="137"/>
    </row>
    <row r="72" spans="1:3" x14ac:dyDescent="0.2">
      <c r="A72" s="108" t="s">
        <v>196</v>
      </c>
      <c r="B72" s="137"/>
      <c r="C72" s="136"/>
    </row>
    <row r="73" spans="1:3" x14ac:dyDescent="0.2">
      <c r="A73" s="108"/>
      <c r="B73" s="16"/>
      <c r="C73" s="136"/>
    </row>
    <row r="74" spans="1:3" x14ac:dyDescent="0.2">
      <c r="A74" s="92" t="s">
        <v>160</v>
      </c>
      <c r="B74" s="138"/>
      <c r="C74" s="135"/>
    </row>
    <row r="75" spans="1:3" x14ac:dyDescent="0.2">
      <c r="A75" s="25" t="s">
        <v>161</v>
      </c>
      <c r="B75" s="16"/>
      <c r="C75" s="16"/>
    </row>
  </sheetData>
  <sheetProtection sheet="1" objects="1" scenarios="1"/>
  <mergeCells count="13">
    <mergeCell ref="J6:J7"/>
    <mergeCell ref="A1:B1"/>
    <mergeCell ref="A3:B3"/>
    <mergeCell ref="D4:F4"/>
    <mergeCell ref="G4:I4"/>
    <mergeCell ref="A6:A7"/>
    <mergeCell ref="B6:B7"/>
    <mergeCell ref="D6:D7"/>
    <mergeCell ref="E6:E7"/>
    <mergeCell ref="F6:F7"/>
    <mergeCell ref="G6:G7"/>
    <mergeCell ref="H6:H7"/>
    <mergeCell ref="I6:I7"/>
  </mergeCells>
  <pageMargins left="0.4" right="0.35" top="0.75" bottom="0.25" header="0.3" footer="0.3"/>
  <pageSetup orientation="landscape" r:id="rId1"/>
  <headerFooter>
    <oddHeader>&amp;CNew York State Homes and Community Renewal Housing Credit Cost Certification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D551"/>
  <sheetViews>
    <sheetView zoomScaleNormal="100" workbookViewId="0">
      <selection activeCell="C1" sqref="C1:F1"/>
    </sheetView>
  </sheetViews>
  <sheetFormatPr defaultRowHeight="12.75" x14ac:dyDescent="0.2"/>
  <cols>
    <col min="1" max="4" width="8.85546875" customWidth="1"/>
    <col min="5" max="5" width="9.28515625" customWidth="1"/>
    <col min="6" max="15" width="8.85546875" customWidth="1"/>
  </cols>
  <sheetData>
    <row r="1" spans="1:15" ht="12.75" customHeight="1" x14ac:dyDescent="0.2">
      <c r="A1" s="1039" t="s">
        <v>58</v>
      </c>
      <c r="B1" s="1040"/>
      <c r="C1" s="1087" t="str">
        <f>'Summary &amp; Dec of Subsidies'!$D$3</f>
        <v xml:space="preserve"> </v>
      </c>
      <c r="D1" s="1088"/>
      <c r="E1" s="1088"/>
      <c r="F1" s="1088"/>
      <c r="G1" s="32"/>
      <c r="H1" s="32"/>
      <c r="I1" s="32"/>
      <c r="J1" s="32"/>
      <c r="K1" s="32"/>
      <c r="L1" s="28"/>
      <c r="M1" s="28"/>
      <c r="O1" s="102" t="s">
        <v>352</v>
      </c>
    </row>
    <row r="2" spans="1:15" ht="12.75" customHeight="1" x14ac:dyDescent="0.2">
      <c r="A2" s="1040" t="s">
        <v>102</v>
      </c>
      <c r="B2" s="1089"/>
      <c r="C2" s="1091" t="str">
        <f>'Summary &amp; Dec of Subsidies'!$D$4</f>
        <v xml:space="preserve"> </v>
      </c>
      <c r="D2" s="1091"/>
      <c r="E2" s="1091"/>
      <c r="F2" s="1091"/>
      <c r="G2" s="32"/>
      <c r="H2" s="32"/>
      <c r="I2" s="32"/>
      <c r="J2" s="32"/>
      <c r="K2" s="32"/>
      <c r="L2" s="28"/>
      <c r="M2" s="28"/>
    </row>
    <row r="3" spans="1:15" ht="12.75" customHeight="1" x14ac:dyDescent="0.2">
      <c r="A3" s="29"/>
      <c r="B3" s="33"/>
    </row>
    <row r="4" spans="1:15" ht="15" x14ac:dyDescent="0.25">
      <c r="A4" s="29"/>
      <c r="B4" s="28"/>
      <c r="C4" s="1094" t="s">
        <v>367</v>
      </c>
      <c r="D4" s="1095"/>
      <c r="E4" s="1095"/>
      <c r="F4" s="1095"/>
      <c r="G4" s="1095"/>
      <c r="H4" s="1095"/>
      <c r="I4" s="1095"/>
      <c r="J4" s="1095"/>
      <c r="K4" s="1095"/>
      <c r="L4" s="1096"/>
      <c r="M4" s="1097"/>
      <c r="N4" s="1097"/>
    </row>
    <row r="5" spans="1:15" ht="15" x14ac:dyDescent="0.25">
      <c r="A5" s="29"/>
      <c r="B5" s="28"/>
      <c r="C5" s="1094" t="s">
        <v>368</v>
      </c>
      <c r="D5" s="1095"/>
      <c r="E5" s="1095"/>
      <c r="F5" s="1095"/>
      <c r="G5" s="1095"/>
      <c r="H5" s="1095"/>
      <c r="I5" s="1095"/>
      <c r="J5" s="1095"/>
      <c r="K5" s="1095"/>
      <c r="L5" s="1096"/>
      <c r="M5" s="1096"/>
      <c r="N5" s="1097"/>
    </row>
    <row r="6" spans="1:15" ht="12.75" customHeight="1" x14ac:dyDescent="0.2">
      <c r="A6" s="29"/>
      <c r="B6" s="28"/>
      <c r="C6" s="1092"/>
      <c r="D6" s="1093"/>
      <c r="E6" s="1093"/>
      <c r="F6" s="1093"/>
      <c r="G6" s="1093"/>
      <c r="H6" s="1093"/>
      <c r="I6" s="1093"/>
      <c r="J6" s="1093"/>
      <c r="K6" s="1093"/>
      <c r="L6" s="28"/>
      <c r="M6" s="28"/>
    </row>
    <row r="7" spans="1:15" ht="12.75" customHeight="1" x14ac:dyDescent="0.2">
      <c r="A7" s="29"/>
      <c r="B7" s="28"/>
      <c r="C7" s="1092"/>
      <c r="D7" s="1093"/>
      <c r="E7" s="1093"/>
      <c r="F7" s="1093"/>
      <c r="G7" s="1093"/>
      <c r="H7" s="1093"/>
      <c r="I7" s="1093"/>
      <c r="J7" s="1093"/>
      <c r="K7" s="1093"/>
      <c r="L7" s="28"/>
      <c r="M7" s="28"/>
    </row>
    <row r="8" spans="1:15" s="334" customFormat="1" ht="15" customHeight="1" x14ac:dyDescent="0.25">
      <c r="A8" s="1102" t="s">
        <v>351</v>
      </c>
      <c r="B8" s="1103"/>
      <c r="C8" s="1103"/>
      <c r="D8" s="1103"/>
      <c r="E8" s="1103"/>
      <c r="F8" s="1103"/>
      <c r="G8" s="1103"/>
      <c r="H8" s="1103"/>
      <c r="I8" s="1103"/>
      <c r="J8" s="1103"/>
      <c r="K8" s="1103"/>
      <c r="L8" s="1103"/>
      <c r="M8" s="1103"/>
      <c r="N8" s="1103"/>
      <c r="O8" s="1104"/>
    </row>
    <row r="9" spans="1:15" s="334" customFormat="1" ht="15" customHeight="1" x14ac:dyDescent="0.25">
      <c r="A9" s="916"/>
      <c r="B9" s="912" t="s">
        <v>359</v>
      </c>
      <c r="C9" s="913" t="s">
        <v>360</v>
      </c>
      <c r="D9" s="918"/>
      <c r="E9" s="912" t="s">
        <v>359</v>
      </c>
      <c r="F9" s="913" t="s">
        <v>360</v>
      </c>
      <c r="G9" s="1105" t="s">
        <v>396</v>
      </c>
      <c r="H9" s="912" t="s">
        <v>359</v>
      </c>
      <c r="I9" s="913" t="s">
        <v>360</v>
      </c>
      <c r="J9" s="918"/>
      <c r="K9" s="912" t="s">
        <v>359</v>
      </c>
      <c r="L9" s="913" t="s">
        <v>360</v>
      </c>
      <c r="M9" s="918"/>
      <c r="N9" s="912" t="s">
        <v>359</v>
      </c>
      <c r="O9" s="913" t="s">
        <v>360</v>
      </c>
    </row>
    <row r="10" spans="1:15" s="334" customFormat="1" ht="15" customHeight="1" x14ac:dyDescent="0.25">
      <c r="A10" s="917" t="s">
        <v>395</v>
      </c>
      <c r="B10" s="914">
        <f>SUM(D27+D40+D53+D66+D417+D82+D95+D108+D121+D134+D149+D162+D175+D188+D201+D216+D229+D242+D255+D268+D283+D296+D309+D322+D335+D350+D363+D376+D389+D402)</f>
        <v>0</v>
      </c>
      <c r="C10" s="973">
        <f>SUM(E27+E40+E53+E66+E417+E82+E95+E108+E121+E134+E149+E162+E175+E188+E201+E216+E229+E242+E255+E268+E283+E296+E309+E322+E335+E350+E363+E376+E389+E402)</f>
        <v>0</v>
      </c>
      <c r="D10" s="919" t="s">
        <v>350</v>
      </c>
      <c r="E10" s="914">
        <f>SUM(D28+D41+D54+D67+D418+D83+D96+D109+D122+D135+D150+D163+D176+D189+D202+D217+D230+D243+D256+D269+D284+D297+D310+D323+D336+D351+D364+D377+D390+D403)</f>
        <v>0</v>
      </c>
      <c r="F10" s="973">
        <f>SUM(E28+E41+E54+E67+E418+E83+E96+E109+E122+E135+E150+E163+E176+E189+E202+E217+E230+E243+E256+E269+E284+E297+E310+E323+E336+E351+E364+E377+E390+E403)</f>
        <v>0</v>
      </c>
      <c r="G10" s="1106"/>
      <c r="H10" s="914">
        <f>SUM(F26+F39+F52+F65+F416+F81+F94+F107+F120+F133+F148+F161+F174+F187+F200+F215+F228+F241+F254+F267+F282+F295+F308+F321+F334+F349+F362+F375+F388+F401)</f>
        <v>0</v>
      </c>
      <c r="I10" s="973">
        <f>SUM(G26+G39+G52+G65+G416+G81+G94+G107+G120+G133+G148+G161+G174+G187+G200+G215+G228+G241+G254+G267+G282+G295+G308+G321+G334+G349+G362+G375+G388+G401)</f>
        <v>0</v>
      </c>
      <c r="J10" s="919" t="s">
        <v>349</v>
      </c>
      <c r="K10" s="914">
        <f>SUM(H26+H39+H52+H65+H416+H81+H94+H107+H120+H133+H148+H161+H174+H187+H200+H215+H228+H241+H254+H267+H282+H295+H308+H321+H334+H349+H362+H375+H388+H401)</f>
        <v>0</v>
      </c>
      <c r="L10" s="973">
        <f>SUM(I26+I39+I52+I65+I416+I81+I94+I107+I120+I133+I148+I161+I174+I187+I200+I215+I228+I241+I254+I267+I282+I295+I308+I321+I334+I349+I362+I375+I388+I401)</f>
        <v>0</v>
      </c>
      <c r="M10" s="919" t="s">
        <v>361</v>
      </c>
      <c r="N10" s="914">
        <f>SUM(L26+L39+L52+L65+L416+L81+L94+L107+L120+L133+L148+L161+L174+L187+L200+L215+L228+L241+L254+L267+L282+L295+L308+L321+L334+L349+L362+L375+L388+L401)</f>
        <v>0</v>
      </c>
      <c r="O10" s="915">
        <f>SUM(M26+M39+M52+M65+M416+M81+M94+M107+M120+M133+M148+M161+M174+M187+M200+M215+M228+M241+M254+M267+M282+M295+M308+M321+M334+M349+M362+M375+M388+M401)</f>
        <v>0</v>
      </c>
    </row>
    <row r="11" spans="1:15" s="334" customFormat="1" ht="15" customHeight="1" x14ac:dyDescent="0.25">
      <c r="A11" s="970"/>
      <c r="B11" s="970"/>
      <c r="C11" s="970"/>
      <c r="D11" s="970"/>
      <c r="E11" s="970"/>
      <c r="F11" s="970"/>
      <c r="G11" s="970"/>
      <c r="H11" s="970"/>
      <c r="I11" s="970"/>
      <c r="J11" s="971"/>
      <c r="K11" s="970"/>
      <c r="L11" s="972"/>
      <c r="M11" s="968" t="s">
        <v>348</v>
      </c>
      <c r="N11" s="967">
        <f>SUM(N26+N39+N52+N65+N416+N81+N94+N107+N120+N133+N148+N161+N174+N187+N200+N215+N228+N241+N254+N267+N282+N295+N308+N321+N334+N349+N362+N375+N388+N401)</f>
        <v>0</v>
      </c>
      <c r="O11" s="969">
        <f>SUM(O26+O39+O52+O65+O416+O81+O94+O107+O120+O133+O148+O161+O174+O187+O200+O215+O228+O241+O254+O267+O282+O295+O308+O321+O334+O349+O362+O375+O388+O401)</f>
        <v>0</v>
      </c>
    </row>
    <row r="12" spans="1:15" s="334" customFormat="1" ht="12.75" customHeight="1" x14ac:dyDescent="0.25">
      <c r="A12" s="333"/>
      <c r="B12" s="333"/>
      <c r="C12" s="333"/>
      <c r="D12" s="333"/>
      <c r="E12" s="333"/>
      <c r="F12" s="333"/>
      <c r="G12" s="333"/>
      <c r="H12" s="333"/>
      <c r="I12" s="333"/>
      <c r="J12" s="333"/>
      <c r="K12" s="333"/>
      <c r="L12" s="335"/>
      <c r="M12" s="333"/>
      <c r="N12" s="333"/>
      <c r="O12" s="333"/>
    </row>
    <row r="13" spans="1:15" s="334" customFormat="1" ht="12.75" customHeight="1" x14ac:dyDescent="0.25">
      <c r="A13" s="333"/>
      <c r="B13" s="333"/>
      <c r="C13" s="333"/>
      <c r="D13" s="333"/>
      <c r="E13" s="333"/>
      <c r="F13" s="333"/>
      <c r="G13" s="333"/>
      <c r="H13" s="333"/>
      <c r="I13" s="333"/>
      <c r="J13" s="333"/>
      <c r="K13" s="333"/>
      <c r="L13" s="335"/>
      <c r="M13" s="333"/>
      <c r="N13" s="333"/>
      <c r="O13" s="333"/>
    </row>
    <row r="14" spans="1:15" s="334" customFormat="1" ht="12.75" customHeight="1" x14ac:dyDescent="0.25">
      <c r="A14" s="333"/>
      <c r="B14" s="333"/>
      <c r="C14" s="333"/>
      <c r="D14" s="333"/>
      <c r="E14" s="333"/>
      <c r="F14" s="333"/>
      <c r="G14" s="333"/>
      <c r="H14" s="333"/>
      <c r="I14" s="333"/>
      <c r="J14" s="333"/>
      <c r="K14" s="333"/>
      <c r="L14" s="335"/>
      <c r="M14" s="333"/>
      <c r="N14" s="333"/>
      <c r="O14" s="333"/>
    </row>
    <row r="15" spans="1:15" s="334" customFormat="1" ht="12.75" customHeight="1" x14ac:dyDescent="0.25">
      <c r="A15" s="333"/>
      <c r="B15" s="333"/>
      <c r="C15" s="333"/>
      <c r="D15" s="333"/>
      <c r="E15" s="333"/>
      <c r="F15" s="333"/>
      <c r="G15" s="333"/>
      <c r="H15" s="333"/>
      <c r="I15" s="333"/>
      <c r="J15" s="333"/>
      <c r="K15" s="333"/>
      <c r="L15" s="335"/>
      <c r="M15" s="333"/>
      <c r="N15" s="333"/>
      <c r="O15" s="333"/>
    </row>
    <row r="16" spans="1:15" ht="15" x14ac:dyDescent="0.25">
      <c r="A16" s="1102" t="s">
        <v>362</v>
      </c>
      <c r="B16" s="1103"/>
      <c r="C16" s="1103"/>
      <c r="D16" s="1103"/>
      <c r="E16" s="1103"/>
      <c r="F16" s="1103"/>
      <c r="G16" s="1103"/>
      <c r="H16" s="1103"/>
      <c r="I16" s="1103"/>
      <c r="J16" s="1103"/>
      <c r="K16" s="1103"/>
      <c r="L16" s="1103"/>
      <c r="M16" s="1103"/>
      <c r="N16" s="1103"/>
      <c r="O16" s="1104"/>
    </row>
    <row r="17" spans="1:16" ht="12.75" customHeight="1" x14ac:dyDescent="0.2">
      <c r="A17" s="1082" t="s">
        <v>59</v>
      </c>
      <c r="B17" s="1040"/>
      <c r="C17" s="1083">
        <f>'LIHTC AppFraction'!C8</f>
        <v>0</v>
      </c>
      <c r="D17" s="1062"/>
      <c r="E17" s="1062"/>
      <c r="F17" s="1063"/>
      <c r="G17" s="1063"/>
      <c r="H17" s="1082" t="s">
        <v>169</v>
      </c>
      <c r="I17" s="1082"/>
      <c r="J17" s="1062">
        <f>'LIHTC AppFraction'!B8</f>
        <v>0</v>
      </c>
      <c r="K17" s="1062"/>
      <c r="L17" s="1062"/>
      <c r="M17" s="1062"/>
      <c r="N17" s="1063"/>
    </row>
    <row r="18" spans="1:16" ht="12.75" customHeight="1" x14ac:dyDescent="0.2">
      <c r="A18" s="931"/>
      <c r="B18" s="1084" t="s">
        <v>170</v>
      </c>
      <c r="C18" s="1061"/>
      <c r="D18" s="1053" t="s">
        <v>171</v>
      </c>
      <c r="E18" s="1061"/>
      <c r="F18" s="1053" t="s">
        <v>172</v>
      </c>
      <c r="G18" s="1061"/>
      <c r="H18" s="1053" t="s">
        <v>67</v>
      </c>
      <c r="I18" s="1061"/>
      <c r="J18" s="1059" t="s">
        <v>68</v>
      </c>
      <c r="K18" s="1060"/>
      <c r="L18" s="1053" t="s">
        <v>173</v>
      </c>
      <c r="M18" s="1061"/>
      <c r="N18" s="1068" t="s">
        <v>50</v>
      </c>
      <c r="O18" s="1069"/>
      <c r="P18">
        <v>1</v>
      </c>
    </row>
    <row r="19" spans="1:16" ht="12.75" customHeight="1" x14ac:dyDescent="0.2">
      <c r="A19" s="1070" t="s">
        <v>69</v>
      </c>
      <c r="B19" s="1072" t="s">
        <v>70</v>
      </c>
      <c r="C19" s="1074" t="s">
        <v>71</v>
      </c>
      <c r="D19" s="1072" t="s">
        <v>70</v>
      </c>
      <c r="E19" s="1074" t="s">
        <v>71</v>
      </c>
      <c r="F19" s="1072" t="s">
        <v>70</v>
      </c>
      <c r="G19" s="1074" t="s">
        <v>71</v>
      </c>
      <c r="H19" s="1072" t="s">
        <v>70</v>
      </c>
      <c r="I19" s="1074" t="s">
        <v>71</v>
      </c>
      <c r="J19" s="1072" t="s">
        <v>70</v>
      </c>
      <c r="K19" s="1085" t="s">
        <v>71</v>
      </c>
      <c r="L19" s="1079" t="s">
        <v>70</v>
      </c>
      <c r="M19" s="1074" t="s">
        <v>71</v>
      </c>
      <c r="N19" s="1072" t="s">
        <v>70</v>
      </c>
      <c r="O19" s="1074" t="s">
        <v>71</v>
      </c>
    </row>
    <row r="20" spans="1:16" ht="12.75" customHeight="1" x14ac:dyDescent="0.2">
      <c r="A20" s="1071"/>
      <c r="B20" s="1073"/>
      <c r="C20" s="1075"/>
      <c r="D20" s="1073"/>
      <c r="E20" s="1075"/>
      <c r="F20" s="1073"/>
      <c r="G20" s="1075"/>
      <c r="H20" s="1073"/>
      <c r="I20" s="1075"/>
      <c r="J20" s="1076"/>
      <c r="K20" s="1086"/>
      <c r="L20" s="1080"/>
      <c r="M20" s="1081"/>
      <c r="N20" s="1076"/>
      <c r="O20" s="1081"/>
    </row>
    <row r="21" spans="1:16" ht="12.75" customHeight="1" x14ac:dyDescent="0.2">
      <c r="A21" s="950"/>
      <c r="B21" s="951"/>
      <c r="C21" s="952"/>
      <c r="D21" s="951"/>
      <c r="E21" s="952"/>
      <c r="F21" s="951"/>
      <c r="G21" s="952"/>
      <c r="H21" s="951"/>
      <c r="I21" s="952"/>
      <c r="J21" s="953">
        <f>B21+D21+F21+H21</f>
        <v>0</v>
      </c>
      <c r="K21" s="959">
        <f>C21+E21+G21+I21</f>
        <v>0</v>
      </c>
      <c r="L21" s="963"/>
      <c r="M21" s="952"/>
      <c r="N21" s="953">
        <f t="shared" ref="N21:N25" si="0">J21+L21</f>
        <v>0</v>
      </c>
      <c r="O21" s="958">
        <f t="shared" ref="O21:O25" si="1">K21+M21</f>
        <v>0</v>
      </c>
    </row>
    <row r="22" spans="1:16" ht="12.75" customHeight="1" x14ac:dyDescent="0.2">
      <c r="A22" s="932"/>
      <c r="B22" s="927"/>
      <c r="C22" s="928"/>
      <c r="D22" s="927"/>
      <c r="E22" s="928"/>
      <c r="F22" s="927"/>
      <c r="G22" s="929"/>
      <c r="H22" s="927"/>
      <c r="I22" s="928"/>
      <c r="J22" s="930">
        <f t="shared" ref="J22:J25" si="2">B22+D22+F22+H22</f>
        <v>0</v>
      </c>
      <c r="K22" s="960">
        <f t="shared" ref="K22:K25" si="3">C22+E22+G22+I22</f>
        <v>0</v>
      </c>
      <c r="L22" s="964"/>
      <c r="M22" s="928"/>
      <c r="N22" s="930">
        <f t="shared" si="0"/>
        <v>0</v>
      </c>
      <c r="O22" s="924">
        <f t="shared" si="1"/>
        <v>0</v>
      </c>
    </row>
    <row r="23" spans="1:16" ht="12.75" customHeight="1" x14ac:dyDescent="0.2">
      <c r="A23" s="932"/>
      <c r="B23" s="927"/>
      <c r="C23" s="928"/>
      <c r="D23" s="927"/>
      <c r="E23" s="928"/>
      <c r="F23" s="927"/>
      <c r="G23" s="928"/>
      <c r="H23" s="927"/>
      <c r="I23" s="928"/>
      <c r="J23" s="930">
        <f t="shared" si="2"/>
        <v>0</v>
      </c>
      <c r="K23" s="960">
        <f t="shared" si="3"/>
        <v>0</v>
      </c>
      <c r="L23" s="964"/>
      <c r="M23" s="928"/>
      <c r="N23" s="930">
        <f t="shared" si="0"/>
        <v>0</v>
      </c>
      <c r="O23" s="924">
        <f t="shared" si="1"/>
        <v>0</v>
      </c>
    </row>
    <row r="24" spans="1:16" ht="12.75" customHeight="1" x14ac:dyDescent="0.2">
      <c r="A24" s="932"/>
      <c r="B24" s="927"/>
      <c r="C24" s="928"/>
      <c r="D24" s="927"/>
      <c r="E24" s="928"/>
      <c r="F24" s="927"/>
      <c r="G24" s="928"/>
      <c r="H24" s="927"/>
      <c r="I24" s="928"/>
      <c r="J24" s="930">
        <f t="shared" si="2"/>
        <v>0</v>
      </c>
      <c r="K24" s="960">
        <f t="shared" si="3"/>
        <v>0</v>
      </c>
      <c r="L24" s="964"/>
      <c r="M24" s="928"/>
      <c r="N24" s="930">
        <f t="shared" si="0"/>
        <v>0</v>
      </c>
      <c r="O24" s="924">
        <f t="shared" si="1"/>
        <v>0</v>
      </c>
    </row>
    <row r="25" spans="1:16" ht="12.75" customHeight="1" x14ac:dyDescent="0.2">
      <c r="A25" s="935"/>
      <c r="B25" s="936"/>
      <c r="C25" s="937"/>
      <c r="D25" s="936"/>
      <c r="E25" s="937"/>
      <c r="F25" s="936"/>
      <c r="G25" s="937"/>
      <c r="H25" s="936"/>
      <c r="I25" s="937"/>
      <c r="J25" s="938">
        <f t="shared" si="2"/>
        <v>0</v>
      </c>
      <c r="K25" s="961">
        <f t="shared" si="3"/>
        <v>0</v>
      </c>
      <c r="L25" s="965"/>
      <c r="M25" s="937"/>
      <c r="N25" s="938">
        <f t="shared" si="0"/>
        <v>0</v>
      </c>
      <c r="O25" s="943">
        <f t="shared" si="1"/>
        <v>0</v>
      </c>
    </row>
    <row r="26" spans="1:16" ht="12.75" customHeight="1" x14ac:dyDescent="0.2">
      <c r="A26" s="944" t="s">
        <v>10</v>
      </c>
      <c r="B26" s="945">
        <f>SUM(B21:B25)</f>
        <v>0</v>
      </c>
      <c r="C26" s="946">
        <f t="shared" ref="C26:O26" si="4">SUM(C21:C25)</f>
        <v>0</v>
      </c>
      <c r="D26" s="945">
        <f t="shared" si="4"/>
        <v>0</v>
      </c>
      <c r="E26" s="947">
        <f t="shared" si="4"/>
        <v>0</v>
      </c>
      <c r="F26" s="945">
        <f t="shared" si="4"/>
        <v>0</v>
      </c>
      <c r="G26" s="947">
        <f t="shared" si="4"/>
        <v>0</v>
      </c>
      <c r="H26" s="945">
        <f t="shared" si="4"/>
        <v>0</v>
      </c>
      <c r="I26" s="947">
        <f t="shared" si="4"/>
        <v>0</v>
      </c>
      <c r="J26" s="945">
        <f t="shared" si="4"/>
        <v>0</v>
      </c>
      <c r="K26" s="962">
        <f t="shared" si="4"/>
        <v>0</v>
      </c>
      <c r="L26" s="966">
        <f t="shared" si="4"/>
        <v>0</v>
      </c>
      <c r="M26" s="947">
        <f t="shared" si="4"/>
        <v>0</v>
      </c>
      <c r="N26" s="945">
        <f t="shared" si="4"/>
        <v>0</v>
      </c>
      <c r="O26" s="947">
        <f t="shared" si="4"/>
        <v>0</v>
      </c>
    </row>
    <row r="27" spans="1:16" ht="12.75" customHeight="1" x14ac:dyDescent="0.2">
      <c r="A27" s="319"/>
      <c r="B27" s="1064" t="s">
        <v>353</v>
      </c>
      <c r="C27" s="1065"/>
      <c r="D27" s="933">
        <f>B26+F26</f>
        <v>0</v>
      </c>
      <c r="E27" s="934">
        <f>C26+G26</f>
        <v>0</v>
      </c>
      <c r="F27" s="318"/>
      <c r="G27" s="318"/>
      <c r="H27" s="318"/>
      <c r="I27" s="318"/>
      <c r="L27" s="318"/>
      <c r="M27" s="318"/>
      <c r="N27" s="319"/>
      <c r="O27" s="319"/>
    </row>
    <row r="28" spans="1:16" ht="12.75" customHeight="1" x14ac:dyDescent="0.2">
      <c r="A28" s="319"/>
      <c r="B28" s="1066" t="s">
        <v>354</v>
      </c>
      <c r="C28" s="1067"/>
      <c r="D28" s="925">
        <f>D26+F26</f>
        <v>0</v>
      </c>
      <c r="E28" s="926">
        <f>E26+G26</f>
        <v>0</v>
      </c>
      <c r="F28" s="318"/>
      <c r="G28" s="318"/>
      <c r="H28" s="318"/>
      <c r="I28" s="318"/>
      <c r="L28" s="318"/>
      <c r="M28" s="318"/>
      <c r="N28" s="319"/>
      <c r="O28" s="319"/>
    </row>
    <row r="29" spans="1:16" ht="12.75" customHeight="1" x14ac:dyDescent="0.2">
      <c r="A29" s="34"/>
      <c r="B29" s="28"/>
      <c r="C29" s="28"/>
      <c r="D29" s="30"/>
      <c r="E29" s="30"/>
      <c r="F29" s="32"/>
      <c r="G29" s="32"/>
      <c r="H29" s="32"/>
      <c r="I29" s="32"/>
      <c r="J29" s="32"/>
      <c r="K29" s="32"/>
      <c r="L29" s="28"/>
      <c r="M29" s="28"/>
    </row>
    <row r="30" spans="1:16" ht="12.75" customHeight="1" x14ac:dyDescent="0.2">
      <c r="A30" s="1082" t="s">
        <v>59</v>
      </c>
      <c r="B30" s="1040"/>
      <c r="C30" s="1083">
        <f>'LIHTC AppFraction'!C9</f>
        <v>0</v>
      </c>
      <c r="D30" s="1062"/>
      <c r="E30" s="1062"/>
      <c r="F30" s="1063"/>
      <c r="G30" s="1063"/>
      <c r="H30" s="1082" t="s">
        <v>169</v>
      </c>
      <c r="I30" s="1082"/>
      <c r="J30" s="1062">
        <f>'LIHTC AppFraction'!B9</f>
        <v>0</v>
      </c>
      <c r="K30" s="1062"/>
      <c r="L30" s="1062"/>
      <c r="M30" s="1062"/>
      <c r="N30" s="1063"/>
    </row>
    <row r="31" spans="1:16" ht="12.75" customHeight="1" x14ac:dyDescent="0.2">
      <c r="A31" s="931"/>
      <c r="B31" s="1084" t="s">
        <v>170</v>
      </c>
      <c r="C31" s="1061"/>
      <c r="D31" s="1053" t="s">
        <v>171</v>
      </c>
      <c r="E31" s="1061"/>
      <c r="F31" s="1053" t="s">
        <v>172</v>
      </c>
      <c r="G31" s="1061"/>
      <c r="H31" s="1053" t="s">
        <v>67</v>
      </c>
      <c r="I31" s="1061"/>
      <c r="J31" s="1059" t="s">
        <v>68</v>
      </c>
      <c r="K31" s="1060"/>
      <c r="L31" s="1053" t="s">
        <v>173</v>
      </c>
      <c r="M31" s="1061"/>
      <c r="N31" s="1068" t="s">
        <v>50</v>
      </c>
      <c r="O31" s="1069"/>
      <c r="P31">
        <v>2</v>
      </c>
    </row>
    <row r="32" spans="1:16" ht="12.75" customHeight="1" x14ac:dyDescent="0.2">
      <c r="A32" s="1070" t="s">
        <v>69</v>
      </c>
      <c r="B32" s="1072" t="s">
        <v>70</v>
      </c>
      <c r="C32" s="1074" t="s">
        <v>71</v>
      </c>
      <c r="D32" s="1072" t="s">
        <v>70</v>
      </c>
      <c r="E32" s="1074" t="s">
        <v>71</v>
      </c>
      <c r="F32" s="1072" t="s">
        <v>70</v>
      </c>
      <c r="G32" s="1074" t="s">
        <v>71</v>
      </c>
      <c r="H32" s="1072" t="s">
        <v>70</v>
      </c>
      <c r="I32" s="1074" t="s">
        <v>71</v>
      </c>
      <c r="J32" s="1072" t="s">
        <v>70</v>
      </c>
      <c r="K32" s="1085" t="s">
        <v>71</v>
      </c>
      <c r="L32" s="1079" t="s">
        <v>70</v>
      </c>
      <c r="M32" s="1074" t="s">
        <v>71</v>
      </c>
      <c r="N32" s="1072" t="s">
        <v>70</v>
      </c>
      <c r="O32" s="1074" t="s">
        <v>71</v>
      </c>
    </row>
    <row r="33" spans="1:16" ht="12.75" customHeight="1" x14ac:dyDescent="0.2">
      <c r="A33" s="1071"/>
      <c r="B33" s="1073"/>
      <c r="C33" s="1075"/>
      <c r="D33" s="1073"/>
      <c r="E33" s="1075"/>
      <c r="F33" s="1073"/>
      <c r="G33" s="1075"/>
      <c r="H33" s="1073"/>
      <c r="I33" s="1075"/>
      <c r="J33" s="1076"/>
      <c r="K33" s="1086"/>
      <c r="L33" s="1080"/>
      <c r="M33" s="1081"/>
      <c r="N33" s="1076"/>
      <c r="O33" s="1081"/>
    </row>
    <row r="34" spans="1:16" ht="12.75" customHeight="1" x14ac:dyDescent="0.2">
      <c r="A34" s="950"/>
      <c r="B34" s="951"/>
      <c r="C34" s="952"/>
      <c r="D34" s="951"/>
      <c r="E34" s="952"/>
      <c r="F34" s="951"/>
      <c r="G34" s="952"/>
      <c r="H34" s="951"/>
      <c r="I34" s="952"/>
      <c r="J34" s="953">
        <f>B34+D34+F34+H34</f>
        <v>0</v>
      </c>
      <c r="K34" s="959">
        <f>C34+E34+G34+I34</f>
        <v>0</v>
      </c>
      <c r="L34" s="963"/>
      <c r="M34" s="952"/>
      <c r="N34" s="953">
        <f t="shared" ref="N34:N38" si="5">J34+L34</f>
        <v>0</v>
      </c>
      <c r="O34" s="958">
        <f t="shared" ref="O34:O38" si="6">K34+M34</f>
        <v>0</v>
      </c>
    </row>
    <row r="35" spans="1:16" ht="12.75" customHeight="1" x14ac:dyDescent="0.2">
      <c r="A35" s="932"/>
      <c r="B35" s="927"/>
      <c r="C35" s="928"/>
      <c r="D35" s="927"/>
      <c r="E35" s="928"/>
      <c r="F35" s="927"/>
      <c r="G35" s="929"/>
      <c r="H35" s="927"/>
      <c r="I35" s="928"/>
      <c r="J35" s="930">
        <f t="shared" ref="J35:J38" si="7">B35+D35+F35+H35</f>
        <v>0</v>
      </c>
      <c r="K35" s="960">
        <f t="shared" ref="K35:K38" si="8">C35+E35+G35+I35</f>
        <v>0</v>
      </c>
      <c r="L35" s="964"/>
      <c r="M35" s="928"/>
      <c r="N35" s="930">
        <f t="shared" si="5"/>
        <v>0</v>
      </c>
      <c r="O35" s="924">
        <f t="shared" si="6"/>
        <v>0</v>
      </c>
    </row>
    <row r="36" spans="1:16" ht="12.75" customHeight="1" x14ac:dyDescent="0.2">
      <c r="A36" s="932"/>
      <c r="B36" s="927"/>
      <c r="C36" s="928"/>
      <c r="D36" s="927"/>
      <c r="E36" s="928"/>
      <c r="F36" s="927"/>
      <c r="G36" s="928"/>
      <c r="H36" s="927"/>
      <c r="I36" s="928"/>
      <c r="J36" s="930">
        <f t="shared" si="7"/>
        <v>0</v>
      </c>
      <c r="K36" s="960">
        <f t="shared" si="8"/>
        <v>0</v>
      </c>
      <c r="L36" s="964"/>
      <c r="M36" s="928"/>
      <c r="N36" s="930">
        <f t="shared" si="5"/>
        <v>0</v>
      </c>
      <c r="O36" s="924">
        <f t="shared" si="6"/>
        <v>0</v>
      </c>
    </row>
    <row r="37" spans="1:16" ht="12.75" customHeight="1" x14ac:dyDescent="0.2">
      <c r="A37" s="932"/>
      <c r="B37" s="927"/>
      <c r="C37" s="928"/>
      <c r="D37" s="927"/>
      <c r="E37" s="928"/>
      <c r="F37" s="927"/>
      <c r="G37" s="928"/>
      <c r="H37" s="927"/>
      <c r="I37" s="928"/>
      <c r="J37" s="930">
        <f t="shared" si="7"/>
        <v>0</v>
      </c>
      <c r="K37" s="960">
        <f t="shared" si="8"/>
        <v>0</v>
      </c>
      <c r="L37" s="964"/>
      <c r="M37" s="928"/>
      <c r="N37" s="930">
        <f t="shared" si="5"/>
        <v>0</v>
      </c>
      <c r="O37" s="924">
        <f t="shared" si="6"/>
        <v>0</v>
      </c>
    </row>
    <row r="38" spans="1:16" ht="12.75" customHeight="1" x14ac:dyDescent="0.2">
      <c r="A38" s="935"/>
      <c r="B38" s="936"/>
      <c r="C38" s="937"/>
      <c r="D38" s="936"/>
      <c r="E38" s="937"/>
      <c r="F38" s="936"/>
      <c r="G38" s="937"/>
      <c r="H38" s="936"/>
      <c r="I38" s="937"/>
      <c r="J38" s="938">
        <f t="shared" si="7"/>
        <v>0</v>
      </c>
      <c r="K38" s="961">
        <f t="shared" si="8"/>
        <v>0</v>
      </c>
      <c r="L38" s="965"/>
      <c r="M38" s="937"/>
      <c r="N38" s="938">
        <f t="shared" si="5"/>
        <v>0</v>
      </c>
      <c r="O38" s="943">
        <f t="shared" si="6"/>
        <v>0</v>
      </c>
    </row>
    <row r="39" spans="1:16" ht="12.75" customHeight="1" x14ac:dyDescent="0.2">
      <c r="A39" s="944" t="s">
        <v>10</v>
      </c>
      <c r="B39" s="945">
        <f>SUM(B34:B38)</f>
        <v>0</v>
      </c>
      <c r="C39" s="946">
        <f t="shared" ref="C39:O39" si="9">SUM(C34:C38)</f>
        <v>0</v>
      </c>
      <c r="D39" s="945">
        <f t="shared" si="9"/>
        <v>0</v>
      </c>
      <c r="E39" s="947">
        <f t="shared" si="9"/>
        <v>0</v>
      </c>
      <c r="F39" s="945">
        <f t="shared" si="9"/>
        <v>0</v>
      </c>
      <c r="G39" s="947">
        <f t="shared" si="9"/>
        <v>0</v>
      </c>
      <c r="H39" s="945">
        <f t="shared" si="9"/>
        <v>0</v>
      </c>
      <c r="I39" s="947">
        <f t="shared" si="9"/>
        <v>0</v>
      </c>
      <c r="J39" s="945">
        <f t="shared" si="9"/>
        <v>0</v>
      </c>
      <c r="K39" s="962">
        <f t="shared" si="9"/>
        <v>0</v>
      </c>
      <c r="L39" s="966">
        <f t="shared" si="9"/>
        <v>0</v>
      </c>
      <c r="M39" s="947">
        <f t="shared" si="9"/>
        <v>0</v>
      </c>
      <c r="N39" s="945">
        <f t="shared" si="9"/>
        <v>0</v>
      </c>
      <c r="O39" s="947">
        <f t="shared" si="9"/>
        <v>0</v>
      </c>
    </row>
    <row r="40" spans="1:16" ht="12.75" customHeight="1" x14ac:dyDescent="0.2">
      <c r="A40" s="319"/>
      <c r="B40" s="1064" t="s">
        <v>353</v>
      </c>
      <c r="C40" s="1065"/>
      <c r="D40" s="933">
        <f>B39+F39</f>
        <v>0</v>
      </c>
      <c r="E40" s="934">
        <f>C39+G39</f>
        <v>0</v>
      </c>
      <c r="F40" s="523"/>
      <c r="G40" s="523"/>
      <c r="H40" s="523"/>
      <c r="I40" s="523"/>
      <c r="L40" s="523"/>
      <c r="M40" s="523"/>
      <c r="N40" s="319"/>
      <c r="O40" s="319"/>
    </row>
    <row r="41" spans="1:16" ht="12.75" customHeight="1" x14ac:dyDescent="0.2">
      <c r="A41" s="319"/>
      <c r="B41" s="1066" t="s">
        <v>354</v>
      </c>
      <c r="C41" s="1067"/>
      <c r="D41" s="925">
        <f>D39+F39</f>
        <v>0</v>
      </c>
      <c r="E41" s="926">
        <f>E39+G39</f>
        <v>0</v>
      </c>
      <c r="F41" s="523"/>
      <c r="G41" s="523"/>
      <c r="H41" s="523"/>
      <c r="I41" s="523"/>
      <c r="L41" s="523"/>
      <c r="M41" s="523"/>
      <c r="N41" s="319"/>
      <c r="O41" s="319"/>
    </row>
    <row r="42" spans="1:16" ht="12.75" customHeight="1" x14ac:dyDescent="0.2"/>
    <row r="43" spans="1:16" ht="12.75" customHeight="1" x14ac:dyDescent="0.2">
      <c r="A43" s="1082" t="s">
        <v>59</v>
      </c>
      <c r="B43" s="1040"/>
      <c r="C43" s="1083">
        <f>'LIHTC AppFraction'!C10</f>
        <v>0</v>
      </c>
      <c r="D43" s="1062"/>
      <c r="E43" s="1062"/>
      <c r="F43" s="1063"/>
      <c r="G43" s="1063"/>
      <c r="H43" s="1082" t="s">
        <v>169</v>
      </c>
      <c r="I43" s="1082"/>
      <c r="J43" s="1062">
        <f>'LIHTC AppFraction'!B10</f>
        <v>0</v>
      </c>
      <c r="K43" s="1062"/>
      <c r="L43" s="1062"/>
      <c r="M43" s="1062"/>
      <c r="N43" s="1063"/>
    </row>
    <row r="44" spans="1:16" ht="12.75" customHeight="1" x14ac:dyDescent="0.2">
      <c r="A44" s="931"/>
      <c r="B44" s="1084" t="s">
        <v>170</v>
      </c>
      <c r="C44" s="1061"/>
      <c r="D44" s="1053" t="s">
        <v>171</v>
      </c>
      <c r="E44" s="1061"/>
      <c r="F44" s="1053" t="s">
        <v>172</v>
      </c>
      <c r="G44" s="1061"/>
      <c r="H44" s="1053" t="s">
        <v>67</v>
      </c>
      <c r="I44" s="1061"/>
      <c r="J44" s="1059" t="s">
        <v>68</v>
      </c>
      <c r="K44" s="1060"/>
      <c r="L44" s="1053" t="s">
        <v>173</v>
      </c>
      <c r="M44" s="1061"/>
      <c r="N44" s="1068" t="s">
        <v>50</v>
      </c>
      <c r="O44" s="1069"/>
      <c r="P44">
        <v>3</v>
      </c>
    </row>
    <row r="45" spans="1:16" ht="12.75" customHeight="1" x14ac:dyDescent="0.2">
      <c r="A45" s="1070" t="s">
        <v>69</v>
      </c>
      <c r="B45" s="1072" t="s">
        <v>70</v>
      </c>
      <c r="C45" s="1074" t="s">
        <v>71</v>
      </c>
      <c r="D45" s="1072" t="s">
        <v>70</v>
      </c>
      <c r="E45" s="1074" t="s">
        <v>71</v>
      </c>
      <c r="F45" s="1072" t="s">
        <v>70</v>
      </c>
      <c r="G45" s="1074" t="s">
        <v>71</v>
      </c>
      <c r="H45" s="1072" t="s">
        <v>70</v>
      </c>
      <c r="I45" s="1074" t="s">
        <v>71</v>
      </c>
      <c r="J45" s="1072" t="s">
        <v>70</v>
      </c>
      <c r="K45" s="1085" t="s">
        <v>71</v>
      </c>
      <c r="L45" s="1079" t="s">
        <v>70</v>
      </c>
      <c r="M45" s="1074" t="s">
        <v>71</v>
      </c>
      <c r="N45" s="1072" t="s">
        <v>70</v>
      </c>
      <c r="O45" s="1074" t="s">
        <v>71</v>
      </c>
    </row>
    <row r="46" spans="1:16" ht="12.75" customHeight="1" x14ac:dyDescent="0.2">
      <c r="A46" s="1071"/>
      <c r="B46" s="1073"/>
      <c r="C46" s="1075"/>
      <c r="D46" s="1073"/>
      <c r="E46" s="1075"/>
      <c r="F46" s="1073"/>
      <c r="G46" s="1075"/>
      <c r="H46" s="1073"/>
      <c r="I46" s="1075"/>
      <c r="J46" s="1076"/>
      <c r="K46" s="1086"/>
      <c r="L46" s="1080"/>
      <c r="M46" s="1081"/>
      <c r="N46" s="1076"/>
      <c r="O46" s="1081"/>
    </row>
    <row r="47" spans="1:16" ht="12.75" customHeight="1" x14ac:dyDescent="0.2">
      <c r="A47" s="950"/>
      <c r="B47" s="951"/>
      <c r="C47" s="952"/>
      <c r="D47" s="951"/>
      <c r="E47" s="952"/>
      <c r="F47" s="951"/>
      <c r="G47" s="952"/>
      <c r="H47" s="951"/>
      <c r="I47" s="952"/>
      <c r="J47" s="953">
        <f>B47+D47+F47+H47</f>
        <v>0</v>
      </c>
      <c r="K47" s="959">
        <f>C47+E47+G47+I47</f>
        <v>0</v>
      </c>
      <c r="L47" s="963"/>
      <c r="M47" s="952"/>
      <c r="N47" s="953">
        <f t="shared" ref="N47:N51" si="10">J47+L47</f>
        <v>0</v>
      </c>
      <c r="O47" s="958">
        <f t="shared" ref="O47:O51" si="11">K47+M47</f>
        <v>0</v>
      </c>
    </row>
    <row r="48" spans="1:16" ht="12.75" customHeight="1" x14ac:dyDescent="0.2">
      <c r="A48" s="932"/>
      <c r="B48" s="927"/>
      <c r="C48" s="928"/>
      <c r="D48" s="927"/>
      <c r="E48" s="928"/>
      <c r="F48" s="927"/>
      <c r="G48" s="929"/>
      <c r="H48" s="927"/>
      <c r="I48" s="928"/>
      <c r="J48" s="930">
        <f t="shared" ref="J48:J51" si="12">B48+D48+F48+H48</f>
        <v>0</v>
      </c>
      <c r="K48" s="960">
        <f t="shared" ref="K48:K51" si="13">C48+E48+G48+I48</f>
        <v>0</v>
      </c>
      <c r="L48" s="964"/>
      <c r="M48" s="928"/>
      <c r="N48" s="930">
        <f t="shared" si="10"/>
        <v>0</v>
      </c>
      <c r="O48" s="924">
        <f t="shared" si="11"/>
        <v>0</v>
      </c>
    </row>
    <row r="49" spans="1:16" ht="12.75" customHeight="1" x14ac:dyDescent="0.2">
      <c r="A49" s="932"/>
      <c r="B49" s="927"/>
      <c r="C49" s="928"/>
      <c r="D49" s="927"/>
      <c r="E49" s="928"/>
      <c r="F49" s="927"/>
      <c r="G49" s="928"/>
      <c r="H49" s="927"/>
      <c r="I49" s="928"/>
      <c r="J49" s="930">
        <f t="shared" si="12"/>
        <v>0</v>
      </c>
      <c r="K49" s="960">
        <f t="shared" si="13"/>
        <v>0</v>
      </c>
      <c r="L49" s="964"/>
      <c r="M49" s="928"/>
      <c r="N49" s="930">
        <f t="shared" si="10"/>
        <v>0</v>
      </c>
      <c r="O49" s="924">
        <f t="shared" si="11"/>
        <v>0</v>
      </c>
    </row>
    <row r="50" spans="1:16" ht="12.75" customHeight="1" x14ac:dyDescent="0.2">
      <c r="A50" s="932"/>
      <c r="B50" s="927"/>
      <c r="C50" s="928"/>
      <c r="D50" s="927"/>
      <c r="E50" s="928"/>
      <c r="F50" s="927"/>
      <c r="G50" s="928"/>
      <c r="H50" s="927"/>
      <c r="I50" s="928"/>
      <c r="J50" s="930">
        <f t="shared" si="12"/>
        <v>0</v>
      </c>
      <c r="K50" s="960">
        <f t="shared" si="13"/>
        <v>0</v>
      </c>
      <c r="L50" s="964"/>
      <c r="M50" s="928"/>
      <c r="N50" s="930">
        <f t="shared" si="10"/>
        <v>0</v>
      </c>
      <c r="O50" s="924">
        <f t="shared" si="11"/>
        <v>0</v>
      </c>
    </row>
    <row r="51" spans="1:16" ht="12.75" customHeight="1" x14ac:dyDescent="0.2">
      <c r="A51" s="935"/>
      <c r="B51" s="936"/>
      <c r="C51" s="937"/>
      <c r="D51" s="936"/>
      <c r="E51" s="937"/>
      <c r="F51" s="936"/>
      <c r="G51" s="937"/>
      <c r="H51" s="936"/>
      <c r="I51" s="937"/>
      <c r="J51" s="938">
        <f t="shared" si="12"/>
        <v>0</v>
      </c>
      <c r="K51" s="961">
        <f t="shared" si="13"/>
        <v>0</v>
      </c>
      <c r="L51" s="965"/>
      <c r="M51" s="937"/>
      <c r="N51" s="938">
        <f t="shared" si="10"/>
        <v>0</v>
      </c>
      <c r="O51" s="943">
        <f t="shared" si="11"/>
        <v>0</v>
      </c>
    </row>
    <row r="52" spans="1:16" ht="12.75" customHeight="1" x14ac:dyDescent="0.2">
      <c r="A52" s="944" t="s">
        <v>10</v>
      </c>
      <c r="B52" s="945">
        <f>SUM(B47:B51)</f>
        <v>0</v>
      </c>
      <c r="C52" s="946">
        <f t="shared" ref="C52:O52" si="14">SUM(C47:C51)</f>
        <v>0</v>
      </c>
      <c r="D52" s="945">
        <f t="shared" si="14"/>
        <v>0</v>
      </c>
      <c r="E52" s="947">
        <f t="shared" si="14"/>
        <v>0</v>
      </c>
      <c r="F52" s="945">
        <f t="shared" si="14"/>
        <v>0</v>
      </c>
      <c r="G52" s="947">
        <f t="shared" si="14"/>
        <v>0</v>
      </c>
      <c r="H52" s="945">
        <f t="shared" si="14"/>
        <v>0</v>
      </c>
      <c r="I52" s="947">
        <f t="shared" si="14"/>
        <v>0</v>
      </c>
      <c r="J52" s="945">
        <f t="shared" si="14"/>
        <v>0</v>
      </c>
      <c r="K52" s="962">
        <f t="shared" si="14"/>
        <v>0</v>
      </c>
      <c r="L52" s="966">
        <f t="shared" si="14"/>
        <v>0</v>
      </c>
      <c r="M52" s="947">
        <f t="shared" si="14"/>
        <v>0</v>
      </c>
      <c r="N52" s="945">
        <f t="shared" si="14"/>
        <v>0</v>
      </c>
      <c r="O52" s="947">
        <f t="shared" si="14"/>
        <v>0</v>
      </c>
    </row>
    <row r="53" spans="1:16" ht="12.75" customHeight="1" x14ac:dyDescent="0.2">
      <c r="A53" s="319"/>
      <c r="B53" s="1064" t="s">
        <v>353</v>
      </c>
      <c r="C53" s="1065"/>
      <c r="D53" s="933">
        <f>B52+F52</f>
        <v>0</v>
      </c>
      <c r="E53" s="934">
        <f>C52+G52</f>
        <v>0</v>
      </c>
      <c r="F53" s="523"/>
      <c r="G53" s="523"/>
      <c r="H53" s="523"/>
      <c r="I53" s="523"/>
      <c r="L53" s="523"/>
      <c r="M53" s="523"/>
      <c r="N53" s="319"/>
      <c r="O53" s="319"/>
    </row>
    <row r="54" spans="1:16" ht="12.75" customHeight="1" x14ac:dyDescent="0.2">
      <c r="A54" s="319"/>
      <c r="B54" s="1066" t="s">
        <v>354</v>
      </c>
      <c r="C54" s="1067"/>
      <c r="D54" s="925">
        <f>D52+F52</f>
        <v>0</v>
      </c>
      <c r="E54" s="926">
        <f>E52+G52</f>
        <v>0</v>
      </c>
      <c r="F54" s="523"/>
      <c r="G54" s="523"/>
      <c r="H54" s="523"/>
      <c r="I54" s="523"/>
      <c r="L54" s="523"/>
      <c r="M54" s="523"/>
      <c r="N54" s="319"/>
      <c r="O54" s="319"/>
    </row>
    <row r="55" spans="1:16" ht="12.75" customHeight="1" x14ac:dyDescent="0.2"/>
    <row r="56" spans="1:16" ht="12.75" customHeight="1" x14ac:dyDescent="0.2">
      <c r="A56" s="1082" t="s">
        <v>59</v>
      </c>
      <c r="B56" s="1040"/>
      <c r="C56" s="1083">
        <f>'LIHTC AppFraction'!C11</f>
        <v>0</v>
      </c>
      <c r="D56" s="1062"/>
      <c r="E56" s="1062"/>
      <c r="F56" s="1063"/>
      <c r="G56" s="1063"/>
      <c r="H56" s="1082" t="s">
        <v>169</v>
      </c>
      <c r="I56" s="1082"/>
      <c r="J56" s="1062">
        <f>'LIHTC AppFraction'!B11</f>
        <v>0</v>
      </c>
      <c r="K56" s="1062"/>
      <c r="L56" s="1062"/>
      <c r="M56" s="1062"/>
      <c r="N56" s="1063"/>
    </row>
    <row r="57" spans="1:16" ht="12.75" customHeight="1" x14ac:dyDescent="0.2">
      <c r="A57" s="931"/>
      <c r="B57" s="1084" t="s">
        <v>170</v>
      </c>
      <c r="C57" s="1061"/>
      <c r="D57" s="1053" t="s">
        <v>171</v>
      </c>
      <c r="E57" s="1061"/>
      <c r="F57" s="1053" t="s">
        <v>172</v>
      </c>
      <c r="G57" s="1061"/>
      <c r="H57" s="1053" t="s">
        <v>67</v>
      </c>
      <c r="I57" s="1061"/>
      <c r="J57" s="1059" t="s">
        <v>68</v>
      </c>
      <c r="K57" s="1060"/>
      <c r="L57" s="1053" t="s">
        <v>173</v>
      </c>
      <c r="M57" s="1061"/>
      <c r="N57" s="1068" t="s">
        <v>50</v>
      </c>
      <c r="O57" s="1069"/>
      <c r="P57">
        <v>4</v>
      </c>
    </row>
    <row r="58" spans="1:16" ht="12.75" customHeight="1" x14ac:dyDescent="0.2">
      <c r="A58" s="1070" t="s">
        <v>69</v>
      </c>
      <c r="B58" s="1072" t="s">
        <v>70</v>
      </c>
      <c r="C58" s="1074" t="s">
        <v>71</v>
      </c>
      <c r="D58" s="1072" t="s">
        <v>70</v>
      </c>
      <c r="E58" s="1074" t="s">
        <v>71</v>
      </c>
      <c r="F58" s="1072" t="s">
        <v>70</v>
      </c>
      <c r="G58" s="1074" t="s">
        <v>71</v>
      </c>
      <c r="H58" s="1072" t="s">
        <v>70</v>
      </c>
      <c r="I58" s="1074" t="s">
        <v>71</v>
      </c>
      <c r="J58" s="1072" t="s">
        <v>70</v>
      </c>
      <c r="K58" s="1085" t="s">
        <v>71</v>
      </c>
      <c r="L58" s="1079" t="s">
        <v>70</v>
      </c>
      <c r="M58" s="1074" t="s">
        <v>71</v>
      </c>
      <c r="N58" s="1072" t="s">
        <v>70</v>
      </c>
      <c r="O58" s="1074" t="s">
        <v>71</v>
      </c>
    </row>
    <row r="59" spans="1:16" ht="12.75" customHeight="1" x14ac:dyDescent="0.2">
      <c r="A59" s="1071"/>
      <c r="B59" s="1073"/>
      <c r="C59" s="1075"/>
      <c r="D59" s="1073"/>
      <c r="E59" s="1075"/>
      <c r="F59" s="1073"/>
      <c r="G59" s="1075"/>
      <c r="H59" s="1073"/>
      <c r="I59" s="1075"/>
      <c r="J59" s="1076"/>
      <c r="K59" s="1086"/>
      <c r="L59" s="1080"/>
      <c r="M59" s="1081"/>
      <c r="N59" s="1076"/>
      <c r="O59" s="1081"/>
    </row>
    <row r="60" spans="1:16" ht="12.75" customHeight="1" x14ac:dyDescent="0.2">
      <c r="A60" s="950"/>
      <c r="B60" s="951"/>
      <c r="C60" s="952"/>
      <c r="D60" s="951"/>
      <c r="E60" s="952"/>
      <c r="F60" s="951"/>
      <c r="G60" s="952"/>
      <c r="H60" s="951"/>
      <c r="I60" s="952"/>
      <c r="J60" s="953">
        <f>B60+D60+F60+H60</f>
        <v>0</v>
      </c>
      <c r="K60" s="959">
        <f>C60+E60+G60+I60</f>
        <v>0</v>
      </c>
      <c r="L60" s="963"/>
      <c r="M60" s="952"/>
      <c r="N60" s="953">
        <f t="shared" ref="N60:N64" si="15">J60+L60</f>
        <v>0</v>
      </c>
      <c r="O60" s="958">
        <f t="shared" ref="O60:O64" si="16">K60+M60</f>
        <v>0</v>
      </c>
    </row>
    <row r="61" spans="1:16" ht="12.75" customHeight="1" x14ac:dyDescent="0.2">
      <c r="A61" s="932"/>
      <c r="B61" s="927"/>
      <c r="C61" s="928"/>
      <c r="D61" s="927"/>
      <c r="E61" s="928"/>
      <c r="F61" s="927"/>
      <c r="G61" s="929"/>
      <c r="H61" s="927"/>
      <c r="I61" s="928"/>
      <c r="J61" s="930">
        <f t="shared" ref="J61:J64" si="17">B61+D61+F61+H61</f>
        <v>0</v>
      </c>
      <c r="K61" s="960">
        <f t="shared" ref="K61:K64" si="18">C61+E61+G61+I61</f>
        <v>0</v>
      </c>
      <c r="L61" s="964"/>
      <c r="M61" s="928"/>
      <c r="N61" s="930">
        <f t="shared" si="15"/>
        <v>0</v>
      </c>
      <c r="O61" s="924">
        <f t="shared" si="16"/>
        <v>0</v>
      </c>
    </row>
    <row r="62" spans="1:16" ht="12.75" customHeight="1" x14ac:dyDescent="0.2">
      <c r="A62" s="932"/>
      <c r="B62" s="927"/>
      <c r="C62" s="928"/>
      <c r="D62" s="927"/>
      <c r="E62" s="928"/>
      <c r="F62" s="927"/>
      <c r="G62" s="928"/>
      <c r="H62" s="927"/>
      <c r="I62" s="928"/>
      <c r="J62" s="930">
        <f t="shared" si="17"/>
        <v>0</v>
      </c>
      <c r="K62" s="960">
        <f t="shared" si="18"/>
        <v>0</v>
      </c>
      <c r="L62" s="964"/>
      <c r="M62" s="928"/>
      <c r="N62" s="930">
        <f t="shared" si="15"/>
        <v>0</v>
      </c>
      <c r="O62" s="924">
        <f t="shared" si="16"/>
        <v>0</v>
      </c>
    </row>
    <row r="63" spans="1:16" ht="12.75" customHeight="1" x14ac:dyDescent="0.2">
      <c r="A63" s="932"/>
      <c r="B63" s="927"/>
      <c r="C63" s="928"/>
      <c r="D63" s="927"/>
      <c r="E63" s="928"/>
      <c r="F63" s="927"/>
      <c r="G63" s="928"/>
      <c r="H63" s="927"/>
      <c r="I63" s="928"/>
      <c r="J63" s="930">
        <f t="shared" si="17"/>
        <v>0</v>
      </c>
      <c r="K63" s="960">
        <f t="shared" si="18"/>
        <v>0</v>
      </c>
      <c r="L63" s="964"/>
      <c r="M63" s="928"/>
      <c r="N63" s="930">
        <f t="shared" si="15"/>
        <v>0</v>
      </c>
      <c r="O63" s="924">
        <f t="shared" si="16"/>
        <v>0</v>
      </c>
    </row>
    <row r="64" spans="1:16" ht="12.75" customHeight="1" x14ac:dyDescent="0.2">
      <c r="A64" s="935"/>
      <c r="B64" s="936"/>
      <c r="C64" s="937"/>
      <c r="D64" s="936"/>
      <c r="E64" s="937"/>
      <c r="F64" s="936"/>
      <c r="G64" s="937"/>
      <c r="H64" s="936"/>
      <c r="I64" s="937"/>
      <c r="J64" s="938">
        <f t="shared" si="17"/>
        <v>0</v>
      </c>
      <c r="K64" s="961">
        <f t="shared" si="18"/>
        <v>0</v>
      </c>
      <c r="L64" s="965"/>
      <c r="M64" s="937"/>
      <c r="N64" s="938">
        <f t="shared" si="15"/>
        <v>0</v>
      </c>
      <c r="O64" s="943">
        <f t="shared" si="16"/>
        <v>0</v>
      </c>
    </row>
    <row r="65" spans="1:16" ht="12.75" customHeight="1" x14ac:dyDescent="0.2">
      <c r="A65" s="944" t="s">
        <v>10</v>
      </c>
      <c r="B65" s="945">
        <f>SUM(B60:B64)</f>
        <v>0</v>
      </c>
      <c r="C65" s="946">
        <f t="shared" ref="C65:O65" si="19">SUM(C60:C64)</f>
        <v>0</v>
      </c>
      <c r="D65" s="945">
        <f t="shared" si="19"/>
        <v>0</v>
      </c>
      <c r="E65" s="947">
        <f t="shared" si="19"/>
        <v>0</v>
      </c>
      <c r="F65" s="945">
        <f t="shared" si="19"/>
        <v>0</v>
      </c>
      <c r="G65" s="947">
        <f t="shared" si="19"/>
        <v>0</v>
      </c>
      <c r="H65" s="945">
        <f t="shared" si="19"/>
        <v>0</v>
      </c>
      <c r="I65" s="947">
        <f t="shared" si="19"/>
        <v>0</v>
      </c>
      <c r="J65" s="945">
        <f t="shared" si="19"/>
        <v>0</v>
      </c>
      <c r="K65" s="962">
        <f t="shared" si="19"/>
        <v>0</v>
      </c>
      <c r="L65" s="966">
        <f t="shared" si="19"/>
        <v>0</v>
      </c>
      <c r="M65" s="947">
        <f t="shared" si="19"/>
        <v>0</v>
      </c>
      <c r="N65" s="945">
        <f t="shared" si="19"/>
        <v>0</v>
      </c>
      <c r="O65" s="947">
        <f t="shared" si="19"/>
        <v>0</v>
      </c>
    </row>
    <row r="66" spans="1:16" ht="12.75" customHeight="1" x14ac:dyDescent="0.2">
      <c r="A66" s="319"/>
      <c r="B66" s="1064" t="s">
        <v>353</v>
      </c>
      <c r="C66" s="1065"/>
      <c r="D66" s="933">
        <f>B65+F65</f>
        <v>0</v>
      </c>
      <c r="E66" s="934">
        <f>C65+G65</f>
        <v>0</v>
      </c>
      <c r="F66" s="523"/>
      <c r="G66" s="523"/>
      <c r="H66" s="523"/>
      <c r="I66" s="523"/>
      <c r="L66" s="523"/>
      <c r="M66" s="523"/>
      <c r="N66" s="319"/>
      <c r="O66" s="319"/>
    </row>
    <row r="67" spans="1:16" ht="12.75" customHeight="1" x14ac:dyDescent="0.2">
      <c r="A67" s="319"/>
      <c r="B67" s="1066" t="s">
        <v>354</v>
      </c>
      <c r="C67" s="1067"/>
      <c r="D67" s="925">
        <f>D65+F65</f>
        <v>0</v>
      </c>
      <c r="E67" s="926">
        <f>E65+G65</f>
        <v>0</v>
      </c>
      <c r="F67" s="523"/>
      <c r="G67" s="523"/>
      <c r="H67" s="523"/>
      <c r="I67" s="523"/>
      <c r="L67" s="523"/>
      <c r="M67" s="523"/>
      <c r="N67" s="319"/>
      <c r="O67" s="319"/>
    </row>
    <row r="68" spans="1:16" ht="12.75" customHeight="1" x14ac:dyDescent="0.2"/>
    <row r="69" spans="1:16" ht="12.75" customHeight="1" x14ac:dyDescent="0.2">
      <c r="A69" s="1039" t="s">
        <v>58</v>
      </c>
      <c r="B69" s="1040"/>
      <c r="C69" s="1087" t="str">
        <f>'Summary &amp; Dec of Subsidies'!$D$3</f>
        <v xml:space="preserve"> </v>
      </c>
      <c r="D69" s="1088"/>
      <c r="E69" s="1088"/>
      <c r="F69" s="1088"/>
      <c r="G69" s="32"/>
      <c r="H69" s="32"/>
      <c r="I69" s="32"/>
      <c r="J69" s="32"/>
      <c r="K69" s="32"/>
      <c r="L69" s="317"/>
      <c r="M69" s="317"/>
      <c r="N69" s="102"/>
      <c r="O69" s="102" t="s">
        <v>22</v>
      </c>
    </row>
    <row r="70" spans="1:16" ht="12.75" customHeight="1" x14ac:dyDescent="0.2">
      <c r="A70" s="1040" t="s">
        <v>102</v>
      </c>
      <c r="B70" s="1089"/>
      <c r="C70" s="1090" t="str">
        <f>'Summary &amp; Dec of Subsidies'!$D$4</f>
        <v xml:space="preserve"> </v>
      </c>
      <c r="D70" s="1090"/>
      <c r="E70" s="1090"/>
      <c r="F70" s="1090"/>
      <c r="G70" s="32"/>
      <c r="H70" s="32"/>
      <c r="I70" s="32"/>
      <c r="J70" s="32"/>
      <c r="K70" s="32"/>
      <c r="L70" s="317"/>
      <c r="M70" s="317"/>
      <c r="N70" s="102"/>
      <c r="O70" s="102"/>
    </row>
    <row r="71" spans="1:16" ht="12.75" customHeight="1" x14ac:dyDescent="0.2"/>
    <row r="72" spans="1:16" ht="12.75" customHeight="1" x14ac:dyDescent="0.2">
      <c r="A72" s="1082" t="s">
        <v>59</v>
      </c>
      <c r="B72" s="1040"/>
      <c r="C72" s="1083">
        <f>'LIHTC AppFraction'!C12</f>
        <v>0</v>
      </c>
      <c r="D72" s="1062"/>
      <c r="E72" s="1062"/>
      <c r="F72" s="1063"/>
      <c r="G72" s="1063"/>
      <c r="H72" s="1082" t="s">
        <v>169</v>
      </c>
      <c r="I72" s="1082"/>
      <c r="J72" s="1062">
        <f>'LIHTC AppFraction'!B12</f>
        <v>0</v>
      </c>
      <c r="K72" s="1062"/>
      <c r="L72" s="1062"/>
      <c r="M72" s="1062"/>
      <c r="N72" s="1063"/>
    </row>
    <row r="73" spans="1:16" ht="12.75" customHeight="1" x14ac:dyDescent="0.2">
      <c r="A73" s="931"/>
      <c r="B73" s="1084" t="s">
        <v>170</v>
      </c>
      <c r="C73" s="1061"/>
      <c r="D73" s="1053" t="s">
        <v>171</v>
      </c>
      <c r="E73" s="1061"/>
      <c r="F73" s="1053" t="s">
        <v>172</v>
      </c>
      <c r="G73" s="1061"/>
      <c r="H73" s="1053" t="s">
        <v>67</v>
      </c>
      <c r="I73" s="1061"/>
      <c r="J73" s="1059" t="s">
        <v>68</v>
      </c>
      <c r="K73" s="1060"/>
      <c r="L73" s="1053" t="s">
        <v>173</v>
      </c>
      <c r="M73" s="1061"/>
      <c r="N73" s="1068" t="s">
        <v>50</v>
      </c>
      <c r="O73" s="1069"/>
      <c r="P73">
        <v>5</v>
      </c>
    </row>
    <row r="74" spans="1:16" ht="12.75" customHeight="1" x14ac:dyDescent="0.2">
      <c r="A74" s="1070" t="s">
        <v>69</v>
      </c>
      <c r="B74" s="1072" t="s">
        <v>70</v>
      </c>
      <c r="C74" s="1074" t="s">
        <v>71</v>
      </c>
      <c r="D74" s="1072" t="s">
        <v>70</v>
      </c>
      <c r="E74" s="1074" t="s">
        <v>71</v>
      </c>
      <c r="F74" s="1072" t="s">
        <v>70</v>
      </c>
      <c r="G74" s="1074" t="s">
        <v>71</v>
      </c>
      <c r="H74" s="1072" t="s">
        <v>70</v>
      </c>
      <c r="I74" s="1074" t="s">
        <v>71</v>
      </c>
      <c r="J74" s="1072" t="s">
        <v>70</v>
      </c>
      <c r="K74" s="1085" t="s">
        <v>71</v>
      </c>
      <c r="L74" s="1079" t="s">
        <v>70</v>
      </c>
      <c r="M74" s="1074" t="s">
        <v>71</v>
      </c>
      <c r="N74" s="1072" t="s">
        <v>70</v>
      </c>
      <c r="O74" s="1074" t="s">
        <v>71</v>
      </c>
    </row>
    <row r="75" spans="1:16" ht="12.75" customHeight="1" x14ac:dyDescent="0.2">
      <c r="A75" s="1071"/>
      <c r="B75" s="1073"/>
      <c r="C75" s="1075"/>
      <c r="D75" s="1073"/>
      <c r="E75" s="1075"/>
      <c r="F75" s="1073"/>
      <c r="G75" s="1075"/>
      <c r="H75" s="1073"/>
      <c r="I75" s="1075"/>
      <c r="J75" s="1076"/>
      <c r="K75" s="1086"/>
      <c r="L75" s="1080"/>
      <c r="M75" s="1081"/>
      <c r="N75" s="1076"/>
      <c r="O75" s="1081"/>
    </row>
    <row r="76" spans="1:16" ht="12.75" customHeight="1" x14ac:dyDescent="0.2">
      <c r="A76" s="950"/>
      <c r="B76" s="951"/>
      <c r="C76" s="952"/>
      <c r="D76" s="951"/>
      <c r="E76" s="952"/>
      <c r="F76" s="951"/>
      <c r="G76" s="952"/>
      <c r="H76" s="951"/>
      <c r="I76" s="952"/>
      <c r="J76" s="953">
        <f>B76+D76+F76+H76</f>
        <v>0</v>
      </c>
      <c r="K76" s="959">
        <f>C76+E76+G76+I76</f>
        <v>0</v>
      </c>
      <c r="L76" s="963"/>
      <c r="M76" s="952"/>
      <c r="N76" s="953">
        <f t="shared" ref="N76:N80" si="20">J76+L76</f>
        <v>0</v>
      </c>
      <c r="O76" s="958">
        <f t="shared" ref="O76:O80" si="21">K76+M76</f>
        <v>0</v>
      </c>
    </row>
    <row r="77" spans="1:16" ht="12.75" customHeight="1" x14ac:dyDescent="0.2">
      <c r="A77" s="932"/>
      <c r="B77" s="927"/>
      <c r="C77" s="928"/>
      <c r="D77" s="927"/>
      <c r="E77" s="928"/>
      <c r="F77" s="927"/>
      <c r="G77" s="929"/>
      <c r="H77" s="927"/>
      <c r="I77" s="928"/>
      <c r="J77" s="930">
        <f t="shared" ref="J77:J80" si="22">B77+D77+F77+H77</f>
        <v>0</v>
      </c>
      <c r="K77" s="960">
        <f t="shared" ref="K77:K80" si="23">C77+E77+G77+I77</f>
        <v>0</v>
      </c>
      <c r="L77" s="964"/>
      <c r="M77" s="928"/>
      <c r="N77" s="930">
        <f t="shared" si="20"/>
        <v>0</v>
      </c>
      <c r="O77" s="924">
        <f t="shared" si="21"/>
        <v>0</v>
      </c>
    </row>
    <row r="78" spans="1:16" ht="12.75" customHeight="1" x14ac:dyDescent="0.2">
      <c r="A78" s="932"/>
      <c r="B78" s="927"/>
      <c r="C78" s="928"/>
      <c r="D78" s="927"/>
      <c r="E78" s="928"/>
      <c r="F78" s="927"/>
      <c r="G78" s="928"/>
      <c r="H78" s="927"/>
      <c r="I78" s="928"/>
      <c r="J78" s="930">
        <f t="shared" si="22"/>
        <v>0</v>
      </c>
      <c r="K78" s="960">
        <f t="shared" si="23"/>
        <v>0</v>
      </c>
      <c r="L78" s="964"/>
      <c r="M78" s="928"/>
      <c r="N78" s="930">
        <f t="shared" si="20"/>
        <v>0</v>
      </c>
      <c r="O78" s="924">
        <f t="shared" si="21"/>
        <v>0</v>
      </c>
    </row>
    <row r="79" spans="1:16" ht="12.75" customHeight="1" x14ac:dyDescent="0.2">
      <c r="A79" s="932"/>
      <c r="B79" s="927"/>
      <c r="C79" s="928"/>
      <c r="D79" s="927"/>
      <c r="E79" s="928"/>
      <c r="F79" s="927"/>
      <c r="G79" s="928"/>
      <c r="H79" s="927"/>
      <c r="I79" s="928"/>
      <c r="J79" s="930">
        <f t="shared" si="22"/>
        <v>0</v>
      </c>
      <c r="K79" s="960">
        <f t="shared" si="23"/>
        <v>0</v>
      </c>
      <c r="L79" s="964"/>
      <c r="M79" s="928"/>
      <c r="N79" s="930">
        <f t="shared" si="20"/>
        <v>0</v>
      </c>
      <c r="O79" s="924">
        <f t="shared" si="21"/>
        <v>0</v>
      </c>
    </row>
    <row r="80" spans="1:16" ht="12.75" customHeight="1" x14ac:dyDescent="0.2">
      <c r="A80" s="935"/>
      <c r="B80" s="936"/>
      <c r="C80" s="937"/>
      <c r="D80" s="936"/>
      <c r="E80" s="937"/>
      <c r="F80" s="936"/>
      <c r="G80" s="937"/>
      <c r="H80" s="936"/>
      <c r="I80" s="937"/>
      <c r="J80" s="938">
        <f t="shared" si="22"/>
        <v>0</v>
      </c>
      <c r="K80" s="961">
        <f t="shared" si="23"/>
        <v>0</v>
      </c>
      <c r="L80" s="965"/>
      <c r="M80" s="937"/>
      <c r="N80" s="938">
        <f t="shared" si="20"/>
        <v>0</v>
      </c>
      <c r="O80" s="943">
        <f t="shared" si="21"/>
        <v>0</v>
      </c>
    </row>
    <row r="81" spans="1:16" ht="12.75" customHeight="1" x14ac:dyDescent="0.2">
      <c r="A81" s="944" t="s">
        <v>10</v>
      </c>
      <c r="B81" s="945">
        <f>SUM(B76:B80)</f>
        <v>0</v>
      </c>
      <c r="C81" s="946">
        <f t="shared" ref="C81:O81" si="24">SUM(C76:C80)</f>
        <v>0</v>
      </c>
      <c r="D81" s="945">
        <f t="shared" si="24"/>
        <v>0</v>
      </c>
      <c r="E81" s="947">
        <f t="shared" si="24"/>
        <v>0</v>
      </c>
      <c r="F81" s="945">
        <f t="shared" si="24"/>
        <v>0</v>
      </c>
      <c r="G81" s="947">
        <f t="shared" si="24"/>
        <v>0</v>
      </c>
      <c r="H81" s="945">
        <f t="shared" si="24"/>
        <v>0</v>
      </c>
      <c r="I81" s="947">
        <f t="shared" si="24"/>
        <v>0</v>
      </c>
      <c r="J81" s="945">
        <f t="shared" si="24"/>
        <v>0</v>
      </c>
      <c r="K81" s="962">
        <f t="shared" si="24"/>
        <v>0</v>
      </c>
      <c r="L81" s="966">
        <f t="shared" si="24"/>
        <v>0</v>
      </c>
      <c r="M81" s="947">
        <f t="shared" si="24"/>
        <v>0</v>
      </c>
      <c r="N81" s="945">
        <f t="shared" si="24"/>
        <v>0</v>
      </c>
      <c r="O81" s="947">
        <f t="shared" si="24"/>
        <v>0</v>
      </c>
    </row>
    <row r="82" spans="1:16" ht="12.75" customHeight="1" x14ac:dyDescent="0.2">
      <c r="A82" s="319"/>
      <c r="B82" s="1064" t="s">
        <v>353</v>
      </c>
      <c r="C82" s="1065"/>
      <c r="D82" s="933">
        <f>B81+F81</f>
        <v>0</v>
      </c>
      <c r="E82" s="934">
        <f>C81+G81</f>
        <v>0</v>
      </c>
      <c r="F82" s="523"/>
      <c r="G82" s="523"/>
      <c r="H82" s="523"/>
      <c r="I82" s="523"/>
      <c r="L82" s="523"/>
      <c r="M82" s="523"/>
      <c r="N82" s="319"/>
      <c r="O82" s="319"/>
    </row>
    <row r="83" spans="1:16" ht="12.75" customHeight="1" x14ac:dyDescent="0.2">
      <c r="A83" s="319"/>
      <c r="B83" s="1066" t="s">
        <v>354</v>
      </c>
      <c r="C83" s="1067"/>
      <c r="D83" s="925">
        <f>D81+F81</f>
        <v>0</v>
      </c>
      <c r="E83" s="926">
        <f>E81+G81</f>
        <v>0</v>
      </c>
      <c r="F83" s="523"/>
      <c r="G83" s="523"/>
      <c r="H83" s="523"/>
      <c r="I83" s="523"/>
      <c r="L83" s="523"/>
      <c r="M83" s="523"/>
      <c r="N83" s="319"/>
      <c r="O83" s="319"/>
    </row>
    <row r="84" spans="1:16" ht="12.75" customHeight="1" x14ac:dyDescent="0.2"/>
    <row r="85" spans="1:16" ht="12.75" customHeight="1" x14ac:dyDescent="0.2">
      <c r="A85" s="1082" t="s">
        <v>59</v>
      </c>
      <c r="B85" s="1040"/>
      <c r="C85" s="1083">
        <f>'LIHTC AppFraction'!C13</f>
        <v>0</v>
      </c>
      <c r="D85" s="1062"/>
      <c r="E85" s="1062"/>
      <c r="F85" s="1063"/>
      <c r="G85" s="1063"/>
      <c r="H85" s="1082" t="s">
        <v>169</v>
      </c>
      <c r="I85" s="1082"/>
      <c r="J85" s="1062">
        <f>'LIHTC AppFraction'!B13</f>
        <v>0</v>
      </c>
      <c r="K85" s="1062"/>
      <c r="L85" s="1062"/>
      <c r="M85" s="1062"/>
      <c r="N85" s="1063"/>
    </row>
    <row r="86" spans="1:16" ht="12.75" customHeight="1" x14ac:dyDescent="0.2">
      <c r="A86" s="931"/>
      <c r="B86" s="1084" t="s">
        <v>170</v>
      </c>
      <c r="C86" s="1061"/>
      <c r="D86" s="1053" t="s">
        <v>171</v>
      </c>
      <c r="E86" s="1061"/>
      <c r="F86" s="1053" t="s">
        <v>172</v>
      </c>
      <c r="G86" s="1061"/>
      <c r="H86" s="1053" t="s">
        <v>67</v>
      </c>
      <c r="I86" s="1061"/>
      <c r="J86" s="1059" t="s">
        <v>68</v>
      </c>
      <c r="K86" s="1069"/>
      <c r="L86" s="1053" t="s">
        <v>173</v>
      </c>
      <c r="M86" s="1061"/>
      <c r="N86" s="1068" t="s">
        <v>50</v>
      </c>
      <c r="O86" s="1069"/>
      <c r="P86">
        <v>6</v>
      </c>
    </row>
    <row r="87" spans="1:16" ht="12.75" customHeight="1" x14ac:dyDescent="0.2">
      <c r="A87" s="1070" t="s">
        <v>69</v>
      </c>
      <c r="B87" s="1072" t="s">
        <v>70</v>
      </c>
      <c r="C87" s="1074" t="s">
        <v>71</v>
      </c>
      <c r="D87" s="1072" t="s">
        <v>70</v>
      </c>
      <c r="E87" s="1074" t="s">
        <v>71</v>
      </c>
      <c r="F87" s="1072" t="s">
        <v>70</v>
      </c>
      <c r="G87" s="1074" t="s">
        <v>71</v>
      </c>
      <c r="H87" s="1072" t="s">
        <v>70</v>
      </c>
      <c r="I87" s="1074" t="s">
        <v>71</v>
      </c>
      <c r="J87" s="1072" t="s">
        <v>70</v>
      </c>
      <c r="K87" s="1098" t="s">
        <v>71</v>
      </c>
      <c r="L87" s="1079" t="s">
        <v>70</v>
      </c>
      <c r="M87" s="1074" t="s">
        <v>71</v>
      </c>
      <c r="N87" s="1098" t="s">
        <v>70</v>
      </c>
      <c r="O87" s="1074" t="s">
        <v>71</v>
      </c>
    </row>
    <row r="88" spans="1:16" ht="12.75" customHeight="1" x14ac:dyDescent="0.2">
      <c r="A88" s="1071"/>
      <c r="B88" s="1073"/>
      <c r="C88" s="1075"/>
      <c r="D88" s="1073"/>
      <c r="E88" s="1075"/>
      <c r="F88" s="1073"/>
      <c r="G88" s="1075"/>
      <c r="H88" s="1073"/>
      <c r="I88" s="1075"/>
      <c r="J88" s="1076"/>
      <c r="K88" s="1099"/>
      <c r="L88" s="1080"/>
      <c r="M88" s="1081"/>
      <c r="N88" s="1099"/>
      <c r="O88" s="1081"/>
    </row>
    <row r="89" spans="1:16" ht="12.75" customHeight="1" x14ac:dyDescent="0.2">
      <c r="A89" s="950"/>
      <c r="B89" s="951"/>
      <c r="C89" s="952"/>
      <c r="D89" s="951"/>
      <c r="E89" s="952"/>
      <c r="F89" s="951"/>
      <c r="G89" s="952"/>
      <c r="H89" s="951"/>
      <c r="I89" s="952"/>
      <c r="J89" s="953">
        <f>B89+D89+F89+H89</f>
        <v>0</v>
      </c>
      <c r="K89" s="954">
        <f>C89+E89+G89+I89</f>
        <v>0</v>
      </c>
      <c r="L89" s="963"/>
      <c r="M89" s="952"/>
      <c r="N89" s="957">
        <f t="shared" ref="N89:N93" si="25">J89+L89</f>
        <v>0</v>
      </c>
      <c r="O89" s="958">
        <f t="shared" ref="O89:O93" si="26">K89+M89</f>
        <v>0</v>
      </c>
    </row>
    <row r="90" spans="1:16" ht="12.75" customHeight="1" x14ac:dyDescent="0.2">
      <c r="A90" s="932"/>
      <c r="B90" s="927"/>
      <c r="C90" s="928"/>
      <c r="D90" s="927"/>
      <c r="E90" s="928"/>
      <c r="F90" s="927"/>
      <c r="G90" s="929"/>
      <c r="H90" s="927"/>
      <c r="I90" s="928"/>
      <c r="J90" s="930">
        <f t="shared" ref="J90:J93" si="27">B90+D90+F90+H90</f>
        <v>0</v>
      </c>
      <c r="K90" s="923">
        <f t="shared" ref="K90:K93" si="28">C90+E90+G90+I90</f>
        <v>0</v>
      </c>
      <c r="L90" s="964"/>
      <c r="M90" s="928"/>
      <c r="N90" s="922">
        <f t="shared" si="25"/>
        <v>0</v>
      </c>
      <c r="O90" s="924">
        <f t="shared" si="26"/>
        <v>0</v>
      </c>
    </row>
    <row r="91" spans="1:16" ht="12.75" customHeight="1" x14ac:dyDescent="0.2">
      <c r="A91" s="932"/>
      <c r="B91" s="927"/>
      <c r="C91" s="928"/>
      <c r="D91" s="927"/>
      <c r="E91" s="928"/>
      <c r="F91" s="927"/>
      <c r="G91" s="928"/>
      <c r="H91" s="927"/>
      <c r="I91" s="928"/>
      <c r="J91" s="930">
        <f t="shared" si="27"/>
        <v>0</v>
      </c>
      <c r="K91" s="923">
        <f t="shared" si="28"/>
        <v>0</v>
      </c>
      <c r="L91" s="964"/>
      <c r="M91" s="928"/>
      <c r="N91" s="922">
        <f t="shared" si="25"/>
        <v>0</v>
      </c>
      <c r="O91" s="924">
        <f t="shared" si="26"/>
        <v>0</v>
      </c>
    </row>
    <row r="92" spans="1:16" ht="12.75" customHeight="1" x14ac:dyDescent="0.2">
      <c r="A92" s="932"/>
      <c r="B92" s="927"/>
      <c r="C92" s="928"/>
      <c r="D92" s="927"/>
      <c r="E92" s="928"/>
      <c r="F92" s="927"/>
      <c r="G92" s="928"/>
      <c r="H92" s="927"/>
      <c r="I92" s="928"/>
      <c r="J92" s="930">
        <f t="shared" si="27"/>
        <v>0</v>
      </c>
      <c r="K92" s="923">
        <f t="shared" si="28"/>
        <v>0</v>
      </c>
      <c r="L92" s="964"/>
      <c r="M92" s="928"/>
      <c r="N92" s="922">
        <f t="shared" si="25"/>
        <v>0</v>
      </c>
      <c r="O92" s="924">
        <f t="shared" si="26"/>
        <v>0</v>
      </c>
    </row>
    <row r="93" spans="1:16" ht="12.75" customHeight="1" x14ac:dyDescent="0.2">
      <c r="A93" s="935"/>
      <c r="B93" s="936"/>
      <c r="C93" s="937"/>
      <c r="D93" s="936"/>
      <c r="E93" s="937"/>
      <c r="F93" s="936"/>
      <c r="G93" s="937"/>
      <c r="H93" s="936"/>
      <c r="I93" s="937"/>
      <c r="J93" s="938">
        <f t="shared" si="27"/>
        <v>0</v>
      </c>
      <c r="K93" s="939">
        <f t="shared" si="28"/>
        <v>0</v>
      </c>
      <c r="L93" s="965"/>
      <c r="M93" s="937"/>
      <c r="N93" s="942">
        <f t="shared" si="25"/>
        <v>0</v>
      </c>
      <c r="O93" s="943">
        <f t="shared" si="26"/>
        <v>0</v>
      </c>
    </row>
    <row r="94" spans="1:16" ht="12.75" customHeight="1" x14ac:dyDescent="0.2">
      <c r="A94" s="944" t="s">
        <v>10</v>
      </c>
      <c r="B94" s="945">
        <f>SUM(B89:B93)</f>
        <v>0</v>
      </c>
      <c r="C94" s="946">
        <f t="shared" ref="C94:O94" si="29">SUM(C89:C93)</f>
        <v>0</v>
      </c>
      <c r="D94" s="945">
        <f t="shared" si="29"/>
        <v>0</v>
      </c>
      <c r="E94" s="947">
        <f t="shared" si="29"/>
        <v>0</v>
      </c>
      <c r="F94" s="945">
        <f t="shared" si="29"/>
        <v>0</v>
      </c>
      <c r="G94" s="947">
        <f t="shared" si="29"/>
        <v>0</v>
      </c>
      <c r="H94" s="945">
        <f t="shared" si="29"/>
        <v>0</v>
      </c>
      <c r="I94" s="947">
        <f t="shared" si="29"/>
        <v>0</v>
      </c>
      <c r="J94" s="945">
        <f t="shared" si="29"/>
        <v>0</v>
      </c>
      <c r="K94" s="948">
        <f t="shared" si="29"/>
        <v>0</v>
      </c>
      <c r="L94" s="966">
        <f t="shared" si="29"/>
        <v>0</v>
      </c>
      <c r="M94" s="947">
        <f t="shared" si="29"/>
        <v>0</v>
      </c>
      <c r="N94" s="949">
        <f t="shared" si="29"/>
        <v>0</v>
      </c>
      <c r="O94" s="947">
        <f t="shared" si="29"/>
        <v>0</v>
      </c>
    </row>
    <row r="95" spans="1:16" ht="12.75" customHeight="1" x14ac:dyDescent="0.2">
      <c r="A95" s="319"/>
      <c r="B95" s="1064" t="s">
        <v>353</v>
      </c>
      <c r="C95" s="1065"/>
      <c r="D95" s="933">
        <f>B94+F94</f>
        <v>0</v>
      </c>
      <c r="E95" s="934">
        <f>C94+G94</f>
        <v>0</v>
      </c>
      <c r="F95" s="523"/>
      <c r="G95" s="523"/>
      <c r="H95" s="523"/>
      <c r="I95" s="523"/>
      <c r="L95" s="523"/>
      <c r="M95" s="523"/>
      <c r="N95" s="319"/>
      <c r="O95" s="319"/>
    </row>
    <row r="96" spans="1:16" ht="12.75" customHeight="1" x14ac:dyDescent="0.2">
      <c r="A96" s="319"/>
      <c r="B96" s="1066" t="s">
        <v>354</v>
      </c>
      <c r="C96" s="1067"/>
      <c r="D96" s="925">
        <f>D94+F94</f>
        <v>0</v>
      </c>
      <c r="E96" s="926">
        <f>E94+G94</f>
        <v>0</v>
      </c>
      <c r="F96" s="523"/>
      <c r="G96" s="523"/>
      <c r="H96" s="523"/>
      <c r="I96" s="523"/>
      <c r="L96" s="523"/>
      <c r="M96" s="523"/>
      <c r="N96" s="319"/>
      <c r="O96" s="319"/>
    </row>
    <row r="97" spans="1:16" ht="12.75" customHeight="1" x14ac:dyDescent="0.2"/>
    <row r="98" spans="1:16" ht="12.75" customHeight="1" x14ac:dyDescent="0.2">
      <c r="A98" s="1082" t="s">
        <v>59</v>
      </c>
      <c r="B98" s="1040"/>
      <c r="C98" s="1083">
        <f>'LIHTC AppFraction'!C14</f>
        <v>0</v>
      </c>
      <c r="D98" s="1062"/>
      <c r="E98" s="1062"/>
      <c r="F98" s="1063"/>
      <c r="G98" s="1063"/>
      <c r="H98" s="1082" t="s">
        <v>169</v>
      </c>
      <c r="I98" s="1082"/>
      <c r="J98" s="1062">
        <f>'LIHTC AppFraction'!B14</f>
        <v>0</v>
      </c>
      <c r="K98" s="1062"/>
      <c r="L98" s="1062"/>
      <c r="M98" s="1062"/>
      <c r="N98" s="1063"/>
    </row>
    <row r="99" spans="1:16" ht="12.75" customHeight="1" x14ac:dyDescent="0.2">
      <c r="A99" s="931"/>
      <c r="B99" s="1084" t="s">
        <v>170</v>
      </c>
      <c r="C99" s="1061"/>
      <c r="D99" s="1053" t="s">
        <v>171</v>
      </c>
      <c r="E99" s="1061"/>
      <c r="F99" s="1053" t="s">
        <v>172</v>
      </c>
      <c r="G99" s="1061"/>
      <c r="H99" s="1053" t="s">
        <v>67</v>
      </c>
      <c r="I99" s="1061"/>
      <c r="J99" s="1059" t="s">
        <v>68</v>
      </c>
      <c r="K99" s="1069"/>
      <c r="L99" s="1053" t="s">
        <v>173</v>
      </c>
      <c r="M99" s="1061"/>
      <c r="N99" s="1068" t="s">
        <v>50</v>
      </c>
      <c r="O99" s="1069"/>
      <c r="P99">
        <v>7</v>
      </c>
    </row>
    <row r="100" spans="1:16" ht="12.75" customHeight="1" x14ac:dyDescent="0.2">
      <c r="A100" s="1070" t="s">
        <v>69</v>
      </c>
      <c r="B100" s="1072" t="s">
        <v>70</v>
      </c>
      <c r="C100" s="1074" t="s">
        <v>71</v>
      </c>
      <c r="D100" s="1072" t="s">
        <v>70</v>
      </c>
      <c r="E100" s="1074" t="s">
        <v>71</v>
      </c>
      <c r="F100" s="1072" t="s">
        <v>70</v>
      </c>
      <c r="G100" s="1074" t="s">
        <v>71</v>
      </c>
      <c r="H100" s="1072" t="s">
        <v>70</v>
      </c>
      <c r="I100" s="1074" t="s">
        <v>71</v>
      </c>
      <c r="J100" s="1072" t="s">
        <v>70</v>
      </c>
      <c r="K100" s="1098" t="s">
        <v>71</v>
      </c>
      <c r="L100" s="1098" t="s">
        <v>70</v>
      </c>
      <c r="M100" s="1098" t="s">
        <v>71</v>
      </c>
      <c r="N100" s="1098" t="s">
        <v>70</v>
      </c>
      <c r="O100" s="1074" t="s">
        <v>71</v>
      </c>
    </row>
    <row r="101" spans="1:16" ht="12.75" customHeight="1" x14ac:dyDescent="0.2">
      <c r="A101" s="1071"/>
      <c r="B101" s="1073"/>
      <c r="C101" s="1075"/>
      <c r="D101" s="1073"/>
      <c r="E101" s="1075"/>
      <c r="F101" s="1073"/>
      <c r="G101" s="1075"/>
      <c r="H101" s="1073"/>
      <c r="I101" s="1075"/>
      <c r="J101" s="1076"/>
      <c r="K101" s="1099"/>
      <c r="L101" s="1099"/>
      <c r="M101" s="1099"/>
      <c r="N101" s="1099"/>
      <c r="O101" s="1081"/>
    </row>
    <row r="102" spans="1:16" ht="12.75" customHeight="1" x14ac:dyDescent="0.2">
      <c r="A102" s="950"/>
      <c r="B102" s="951"/>
      <c r="C102" s="952"/>
      <c r="D102" s="951"/>
      <c r="E102" s="952"/>
      <c r="F102" s="951"/>
      <c r="G102" s="952"/>
      <c r="H102" s="951"/>
      <c r="I102" s="952"/>
      <c r="J102" s="953">
        <f>B102+D102+F102+H102</f>
        <v>0</v>
      </c>
      <c r="K102" s="954">
        <f>C102+E102+G102+I102</f>
        <v>0</v>
      </c>
      <c r="L102" s="955"/>
      <c r="M102" s="956"/>
      <c r="N102" s="957">
        <f t="shared" ref="N102:N106" si="30">J102+L102</f>
        <v>0</v>
      </c>
      <c r="O102" s="958">
        <f t="shared" ref="O102:O106" si="31">K102+M102</f>
        <v>0</v>
      </c>
    </row>
    <row r="103" spans="1:16" ht="12.75" customHeight="1" x14ac:dyDescent="0.2">
      <c r="A103" s="932"/>
      <c r="B103" s="927"/>
      <c r="C103" s="928"/>
      <c r="D103" s="927"/>
      <c r="E103" s="928"/>
      <c r="F103" s="927"/>
      <c r="G103" s="929"/>
      <c r="H103" s="927"/>
      <c r="I103" s="928"/>
      <c r="J103" s="930">
        <f t="shared" ref="J103:J106" si="32">B103+D103+F103+H103</f>
        <v>0</v>
      </c>
      <c r="K103" s="923">
        <f t="shared" ref="K103:K106" si="33">C103+E103+G103+I103</f>
        <v>0</v>
      </c>
      <c r="L103" s="920"/>
      <c r="M103" s="921"/>
      <c r="N103" s="922">
        <f t="shared" si="30"/>
        <v>0</v>
      </c>
      <c r="O103" s="924">
        <f t="shared" si="31"/>
        <v>0</v>
      </c>
    </row>
    <row r="104" spans="1:16" ht="12.75" customHeight="1" x14ac:dyDescent="0.2">
      <c r="A104" s="932"/>
      <c r="B104" s="927"/>
      <c r="C104" s="928"/>
      <c r="D104" s="927"/>
      <c r="E104" s="928"/>
      <c r="F104" s="927"/>
      <c r="G104" s="928"/>
      <c r="H104" s="927"/>
      <c r="I104" s="928"/>
      <c r="J104" s="930">
        <f t="shared" si="32"/>
        <v>0</v>
      </c>
      <c r="K104" s="923">
        <f t="shared" si="33"/>
        <v>0</v>
      </c>
      <c r="L104" s="920"/>
      <c r="M104" s="921"/>
      <c r="N104" s="922">
        <f t="shared" si="30"/>
        <v>0</v>
      </c>
      <c r="O104" s="924">
        <f t="shared" si="31"/>
        <v>0</v>
      </c>
    </row>
    <row r="105" spans="1:16" ht="12.75" customHeight="1" x14ac:dyDescent="0.2">
      <c r="A105" s="932"/>
      <c r="B105" s="927"/>
      <c r="C105" s="928"/>
      <c r="D105" s="927"/>
      <c r="E105" s="928"/>
      <c r="F105" s="927"/>
      <c r="G105" s="928"/>
      <c r="H105" s="927"/>
      <c r="I105" s="928"/>
      <c r="J105" s="930">
        <f t="shared" si="32"/>
        <v>0</v>
      </c>
      <c r="K105" s="923">
        <f t="shared" si="33"/>
        <v>0</v>
      </c>
      <c r="L105" s="920"/>
      <c r="M105" s="921"/>
      <c r="N105" s="922">
        <f t="shared" si="30"/>
        <v>0</v>
      </c>
      <c r="O105" s="924">
        <f t="shared" si="31"/>
        <v>0</v>
      </c>
    </row>
    <row r="106" spans="1:16" ht="12.75" customHeight="1" x14ac:dyDescent="0.2">
      <c r="A106" s="935"/>
      <c r="B106" s="936"/>
      <c r="C106" s="937"/>
      <c r="D106" s="936"/>
      <c r="E106" s="937"/>
      <c r="F106" s="936"/>
      <c r="G106" s="937"/>
      <c r="H106" s="936"/>
      <c r="I106" s="937"/>
      <c r="J106" s="938">
        <f t="shared" si="32"/>
        <v>0</v>
      </c>
      <c r="K106" s="939">
        <f t="shared" si="33"/>
        <v>0</v>
      </c>
      <c r="L106" s="940"/>
      <c r="M106" s="941"/>
      <c r="N106" s="942">
        <f t="shared" si="30"/>
        <v>0</v>
      </c>
      <c r="O106" s="943">
        <f t="shared" si="31"/>
        <v>0</v>
      </c>
    </row>
    <row r="107" spans="1:16" ht="12.75" customHeight="1" x14ac:dyDescent="0.2">
      <c r="A107" s="944" t="s">
        <v>10</v>
      </c>
      <c r="B107" s="945">
        <f>SUM(B102:B106)</f>
        <v>0</v>
      </c>
      <c r="C107" s="946">
        <f t="shared" ref="C107:O107" si="34">SUM(C102:C106)</f>
        <v>0</v>
      </c>
      <c r="D107" s="945">
        <f t="shared" si="34"/>
        <v>0</v>
      </c>
      <c r="E107" s="947">
        <f t="shared" si="34"/>
        <v>0</v>
      </c>
      <c r="F107" s="945">
        <f t="shared" si="34"/>
        <v>0</v>
      </c>
      <c r="G107" s="947">
        <f t="shared" si="34"/>
        <v>0</v>
      </c>
      <c r="H107" s="945">
        <f t="shared" si="34"/>
        <v>0</v>
      </c>
      <c r="I107" s="947">
        <f t="shared" si="34"/>
        <v>0</v>
      </c>
      <c r="J107" s="945">
        <f t="shared" si="34"/>
        <v>0</v>
      </c>
      <c r="K107" s="948">
        <f t="shared" si="34"/>
        <v>0</v>
      </c>
      <c r="L107" s="949">
        <f t="shared" si="34"/>
        <v>0</v>
      </c>
      <c r="M107" s="948">
        <f t="shared" si="34"/>
        <v>0</v>
      </c>
      <c r="N107" s="949">
        <f t="shared" si="34"/>
        <v>0</v>
      </c>
      <c r="O107" s="947">
        <f t="shared" si="34"/>
        <v>0</v>
      </c>
    </row>
    <row r="108" spans="1:16" ht="12.75" customHeight="1" x14ac:dyDescent="0.2">
      <c r="A108" s="319"/>
      <c r="B108" s="1064" t="s">
        <v>353</v>
      </c>
      <c r="C108" s="1065"/>
      <c r="D108" s="933">
        <f>B107+F107</f>
        <v>0</v>
      </c>
      <c r="E108" s="934">
        <f>C107+G107</f>
        <v>0</v>
      </c>
      <c r="F108" s="523"/>
      <c r="G108" s="523"/>
      <c r="H108" s="523"/>
      <c r="I108" s="523"/>
      <c r="L108" s="523"/>
      <c r="M108" s="523"/>
      <c r="N108" s="319"/>
      <c r="O108" s="319"/>
    </row>
    <row r="109" spans="1:16" ht="12.75" customHeight="1" x14ac:dyDescent="0.2">
      <c r="A109" s="319"/>
      <c r="B109" s="1066" t="s">
        <v>354</v>
      </c>
      <c r="C109" s="1067"/>
      <c r="D109" s="925">
        <f>D107+F107</f>
        <v>0</v>
      </c>
      <c r="E109" s="926">
        <f>E107+G107</f>
        <v>0</v>
      </c>
      <c r="F109" s="523"/>
      <c r="G109" s="523"/>
      <c r="H109" s="523"/>
      <c r="I109" s="523"/>
      <c r="L109" s="523"/>
      <c r="M109" s="523"/>
      <c r="N109" s="319"/>
      <c r="O109" s="319"/>
    </row>
    <row r="110" spans="1:16" ht="12.75" customHeight="1" x14ac:dyDescent="0.2"/>
    <row r="111" spans="1:16" ht="12.75" customHeight="1" x14ac:dyDescent="0.2">
      <c r="A111" s="1082" t="s">
        <v>59</v>
      </c>
      <c r="B111" s="1040"/>
      <c r="C111" s="1083">
        <f>'LIHTC AppFraction'!C15</f>
        <v>0</v>
      </c>
      <c r="D111" s="1062"/>
      <c r="E111" s="1062"/>
      <c r="F111" s="1063"/>
      <c r="G111" s="1063"/>
      <c r="H111" s="1082" t="s">
        <v>169</v>
      </c>
      <c r="I111" s="1082"/>
      <c r="J111" s="1062">
        <f>'LIHTC AppFraction'!B15</f>
        <v>0</v>
      </c>
      <c r="K111" s="1062"/>
      <c r="L111" s="1062"/>
      <c r="M111" s="1062"/>
      <c r="N111" s="1063"/>
    </row>
    <row r="112" spans="1:16" ht="12.75" customHeight="1" x14ac:dyDescent="0.2">
      <c r="A112" s="931"/>
      <c r="B112" s="1084" t="s">
        <v>170</v>
      </c>
      <c r="C112" s="1061"/>
      <c r="D112" s="1053" t="s">
        <v>171</v>
      </c>
      <c r="E112" s="1061"/>
      <c r="F112" s="1053" t="s">
        <v>172</v>
      </c>
      <c r="G112" s="1061"/>
      <c r="H112" s="1053" t="s">
        <v>67</v>
      </c>
      <c r="I112" s="1061"/>
      <c r="J112" s="1059" t="s">
        <v>68</v>
      </c>
      <c r="K112" s="1069"/>
      <c r="L112" s="1053" t="s">
        <v>173</v>
      </c>
      <c r="M112" s="1061"/>
      <c r="N112" s="1068" t="s">
        <v>50</v>
      </c>
      <c r="O112" s="1069"/>
      <c r="P112">
        <v>8</v>
      </c>
    </row>
    <row r="113" spans="1:16" ht="12.75" customHeight="1" x14ac:dyDescent="0.2">
      <c r="A113" s="1070" t="s">
        <v>69</v>
      </c>
      <c r="B113" s="1072" t="s">
        <v>70</v>
      </c>
      <c r="C113" s="1074" t="s">
        <v>71</v>
      </c>
      <c r="D113" s="1072" t="s">
        <v>70</v>
      </c>
      <c r="E113" s="1074" t="s">
        <v>71</v>
      </c>
      <c r="F113" s="1072" t="s">
        <v>70</v>
      </c>
      <c r="G113" s="1074" t="s">
        <v>71</v>
      </c>
      <c r="H113" s="1072" t="s">
        <v>70</v>
      </c>
      <c r="I113" s="1074" t="s">
        <v>71</v>
      </c>
      <c r="J113" s="1072" t="s">
        <v>70</v>
      </c>
      <c r="K113" s="1098" t="s">
        <v>71</v>
      </c>
      <c r="L113" s="1079" t="s">
        <v>70</v>
      </c>
      <c r="M113" s="1074" t="s">
        <v>71</v>
      </c>
      <c r="N113" s="1098" t="s">
        <v>70</v>
      </c>
      <c r="O113" s="1074" t="s">
        <v>71</v>
      </c>
    </row>
    <row r="114" spans="1:16" ht="12.75" customHeight="1" x14ac:dyDescent="0.2">
      <c r="A114" s="1071"/>
      <c r="B114" s="1073"/>
      <c r="C114" s="1075"/>
      <c r="D114" s="1073"/>
      <c r="E114" s="1075"/>
      <c r="F114" s="1073"/>
      <c r="G114" s="1075"/>
      <c r="H114" s="1073"/>
      <c r="I114" s="1075"/>
      <c r="J114" s="1076"/>
      <c r="K114" s="1099"/>
      <c r="L114" s="1080"/>
      <c r="M114" s="1081"/>
      <c r="N114" s="1099"/>
      <c r="O114" s="1081"/>
    </row>
    <row r="115" spans="1:16" ht="12.75" customHeight="1" x14ac:dyDescent="0.2">
      <c r="A115" s="950"/>
      <c r="B115" s="951"/>
      <c r="C115" s="952"/>
      <c r="D115" s="951"/>
      <c r="E115" s="952"/>
      <c r="F115" s="951"/>
      <c r="G115" s="952"/>
      <c r="H115" s="951"/>
      <c r="I115" s="952"/>
      <c r="J115" s="953">
        <f>B115+D115+F115+H115</f>
        <v>0</v>
      </c>
      <c r="K115" s="954">
        <f>C115+E115+G115+I115</f>
        <v>0</v>
      </c>
      <c r="L115" s="963"/>
      <c r="M115" s="952"/>
      <c r="N115" s="957">
        <f t="shared" ref="N115:N119" si="35">J115+L115</f>
        <v>0</v>
      </c>
      <c r="O115" s="958">
        <f t="shared" ref="O115:O119" si="36">K115+M115</f>
        <v>0</v>
      </c>
    </row>
    <row r="116" spans="1:16" ht="12.75" customHeight="1" x14ac:dyDescent="0.2">
      <c r="A116" s="932"/>
      <c r="B116" s="927"/>
      <c r="C116" s="928"/>
      <c r="D116" s="927"/>
      <c r="E116" s="928"/>
      <c r="F116" s="927"/>
      <c r="G116" s="929"/>
      <c r="H116" s="927"/>
      <c r="I116" s="928"/>
      <c r="J116" s="930">
        <f t="shared" ref="J116:J119" si="37">B116+D116+F116+H116</f>
        <v>0</v>
      </c>
      <c r="K116" s="923">
        <f t="shared" ref="K116:K119" si="38">C116+E116+G116+I116</f>
        <v>0</v>
      </c>
      <c r="L116" s="964"/>
      <c r="M116" s="928"/>
      <c r="N116" s="922">
        <f t="shared" si="35"/>
        <v>0</v>
      </c>
      <c r="O116" s="924">
        <f t="shared" si="36"/>
        <v>0</v>
      </c>
    </row>
    <row r="117" spans="1:16" ht="12.75" customHeight="1" x14ac:dyDescent="0.2">
      <c r="A117" s="932"/>
      <c r="B117" s="927"/>
      <c r="C117" s="928"/>
      <c r="D117" s="927"/>
      <c r="E117" s="928"/>
      <c r="F117" s="927"/>
      <c r="G117" s="928"/>
      <c r="H117" s="927"/>
      <c r="I117" s="928"/>
      <c r="J117" s="930">
        <f t="shared" si="37"/>
        <v>0</v>
      </c>
      <c r="K117" s="923">
        <f t="shared" si="38"/>
        <v>0</v>
      </c>
      <c r="L117" s="964"/>
      <c r="M117" s="928"/>
      <c r="N117" s="922">
        <f t="shared" si="35"/>
        <v>0</v>
      </c>
      <c r="O117" s="924">
        <f t="shared" si="36"/>
        <v>0</v>
      </c>
    </row>
    <row r="118" spans="1:16" ht="12.75" customHeight="1" x14ac:dyDescent="0.2">
      <c r="A118" s="932"/>
      <c r="B118" s="927"/>
      <c r="C118" s="928"/>
      <c r="D118" s="927"/>
      <c r="E118" s="928"/>
      <c r="F118" s="927"/>
      <c r="G118" s="928"/>
      <c r="H118" s="927"/>
      <c r="I118" s="928"/>
      <c r="J118" s="930">
        <f t="shared" si="37"/>
        <v>0</v>
      </c>
      <c r="K118" s="923">
        <f t="shared" si="38"/>
        <v>0</v>
      </c>
      <c r="L118" s="964"/>
      <c r="M118" s="928"/>
      <c r="N118" s="922">
        <f t="shared" si="35"/>
        <v>0</v>
      </c>
      <c r="O118" s="924">
        <f t="shared" si="36"/>
        <v>0</v>
      </c>
    </row>
    <row r="119" spans="1:16" ht="12.75" customHeight="1" x14ac:dyDescent="0.2">
      <c r="A119" s="935"/>
      <c r="B119" s="936"/>
      <c r="C119" s="937"/>
      <c r="D119" s="936"/>
      <c r="E119" s="937"/>
      <c r="F119" s="936"/>
      <c r="G119" s="937"/>
      <c r="H119" s="936"/>
      <c r="I119" s="937"/>
      <c r="J119" s="938">
        <f t="shared" si="37"/>
        <v>0</v>
      </c>
      <c r="K119" s="939">
        <f t="shared" si="38"/>
        <v>0</v>
      </c>
      <c r="L119" s="965"/>
      <c r="M119" s="937"/>
      <c r="N119" s="942">
        <f t="shared" si="35"/>
        <v>0</v>
      </c>
      <c r="O119" s="943">
        <f t="shared" si="36"/>
        <v>0</v>
      </c>
    </row>
    <row r="120" spans="1:16" ht="12.75" customHeight="1" x14ac:dyDescent="0.2">
      <c r="A120" s="944" t="s">
        <v>10</v>
      </c>
      <c r="B120" s="945">
        <f>SUM(B115:B119)</f>
        <v>0</v>
      </c>
      <c r="C120" s="946">
        <f t="shared" ref="C120:O120" si="39">SUM(C115:C119)</f>
        <v>0</v>
      </c>
      <c r="D120" s="945">
        <f t="shared" si="39"/>
        <v>0</v>
      </c>
      <c r="E120" s="947">
        <f t="shared" si="39"/>
        <v>0</v>
      </c>
      <c r="F120" s="945">
        <f t="shared" si="39"/>
        <v>0</v>
      </c>
      <c r="G120" s="947">
        <f t="shared" si="39"/>
        <v>0</v>
      </c>
      <c r="H120" s="945">
        <f t="shared" si="39"/>
        <v>0</v>
      </c>
      <c r="I120" s="947">
        <f t="shared" si="39"/>
        <v>0</v>
      </c>
      <c r="J120" s="945">
        <f t="shared" si="39"/>
        <v>0</v>
      </c>
      <c r="K120" s="948">
        <f t="shared" si="39"/>
        <v>0</v>
      </c>
      <c r="L120" s="966">
        <f t="shared" si="39"/>
        <v>0</v>
      </c>
      <c r="M120" s="947">
        <f t="shared" si="39"/>
        <v>0</v>
      </c>
      <c r="N120" s="949">
        <f t="shared" si="39"/>
        <v>0</v>
      </c>
      <c r="O120" s="947">
        <f t="shared" si="39"/>
        <v>0</v>
      </c>
    </row>
    <row r="121" spans="1:16" ht="12.75" customHeight="1" x14ac:dyDescent="0.2">
      <c r="A121" s="319"/>
      <c r="B121" s="1064" t="s">
        <v>353</v>
      </c>
      <c r="C121" s="1065"/>
      <c r="D121" s="933">
        <f>B120+F120</f>
        <v>0</v>
      </c>
      <c r="E121" s="934">
        <f>C120+G120</f>
        <v>0</v>
      </c>
      <c r="F121" s="523"/>
      <c r="G121" s="523"/>
      <c r="H121" s="523"/>
      <c r="I121" s="523"/>
      <c r="L121" s="523"/>
      <c r="M121" s="523"/>
      <c r="N121" s="319"/>
      <c r="O121" s="319"/>
    </row>
    <row r="122" spans="1:16" ht="12.75" customHeight="1" x14ac:dyDescent="0.2">
      <c r="A122" s="319"/>
      <c r="B122" s="1066" t="s">
        <v>354</v>
      </c>
      <c r="C122" s="1067"/>
      <c r="D122" s="925">
        <f>D120+F120</f>
        <v>0</v>
      </c>
      <c r="E122" s="926">
        <f>E120+G120</f>
        <v>0</v>
      </c>
      <c r="F122" s="523"/>
      <c r="G122" s="523"/>
      <c r="H122" s="523"/>
      <c r="I122" s="523"/>
      <c r="L122" s="523"/>
      <c r="M122" s="523"/>
      <c r="N122" s="319"/>
      <c r="O122" s="319"/>
    </row>
    <row r="123" spans="1:16" ht="12.75" customHeight="1" x14ac:dyDescent="0.2"/>
    <row r="124" spans="1:16" ht="12.75" customHeight="1" x14ac:dyDescent="0.2">
      <c r="A124" s="1082" t="s">
        <v>59</v>
      </c>
      <c r="B124" s="1040"/>
      <c r="C124" s="1083">
        <f>'LIHTC AppFraction'!C16</f>
        <v>0</v>
      </c>
      <c r="D124" s="1062"/>
      <c r="E124" s="1062"/>
      <c r="F124" s="1063"/>
      <c r="G124" s="1063"/>
      <c r="H124" s="1082" t="s">
        <v>169</v>
      </c>
      <c r="I124" s="1082"/>
      <c r="J124" s="1062">
        <f>'LIHTC AppFraction'!B16</f>
        <v>0</v>
      </c>
      <c r="K124" s="1062"/>
      <c r="L124" s="1062"/>
      <c r="M124" s="1062"/>
      <c r="N124" s="1063"/>
    </row>
    <row r="125" spans="1:16" ht="12.75" customHeight="1" x14ac:dyDescent="0.2">
      <c r="A125" s="931"/>
      <c r="B125" s="1084" t="s">
        <v>170</v>
      </c>
      <c r="C125" s="1061"/>
      <c r="D125" s="1053" t="s">
        <v>171</v>
      </c>
      <c r="E125" s="1061"/>
      <c r="F125" s="1053" t="s">
        <v>172</v>
      </c>
      <c r="G125" s="1061"/>
      <c r="H125" s="1053" t="s">
        <v>67</v>
      </c>
      <c r="I125" s="1061"/>
      <c r="J125" s="1059" t="s">
        <v>68</v>
      </c>
      <c r="K125" s="1069"/>
      <c r="L125" s="1053" t="s">
        <v>173</v>
      </c>
      <c r="M125" s="1061"/>
      <c r="N125" s="1068" t="s">
        <v>50</v>
      </c>
      <c r="O125" s="1069"/>
      <c r="P125">
        <v>9</v>
      </c>
    </row>
    <row r="126" spans="1:16" ht="12.75" customHeight="1" x14ac:dyDescent="0.2">
      <c r="A126" s="1070" t="s">
        <v>69</v>
      </c>
      <c r="B126" s="1072" t="s">
        <v>70</v>
      </c>
      <c r="C126" s="1074" t="s">
        <v>71</v>
      </c>
      <c r="D126" s="1072" t="s">
        <v>70</v>
      </c>
      <c r="E126" s="1074" t="s">
        <v>71</v>
      </c>
      <c r="F126" s="1072" t="s">
        <v>70</v>
      </c>
      <c r="G126" s="1074" t="s">
        <v>71</v>
      </c>
      <c r="H126" s="1072" t="s">
        <v>70</v>
      </c>
      <c r="I126" s="1074" t="s">
        <v>71</v>
      </c>
      <c r="J126" s="1072" t="s">
        <v>70</v>
      </c>
      <c r="K126" s="1098" t="s">
        <v>71</v>
      </c>
      <c r="L126" s="1079" t="s">
        <v>70</v>
      </c>
      <c r="M126" s="1074" t="s">
        <v>71</v>
      </c>
      <c r="N126" s="1098" t="s">
        <v>70</v>
      </c>
      <c r="O126" s="1074" t="s">
        <v>71</v>
      </c>
    </row>
    <row r="127" spans="1:16" ht="12.75" customHeight="1" x14ac:dyDescent="0.2">
      <c r="A127" s="1071"/>
      <c r="B127" s="1073"/>
      <c r="C127" s="1075"/>
      <c r="D127" s="1073"/>
      <c r="E127" s="1075"/>
      <c r="F127" s="1073"/>
      <c r="G127" s="1075"/>
      <c r="H127" s="1073"/>
      <c r="I127" s="1075"/>
      <c r="J127" s="1076"/>
      <c r="K127" s="1099"/>
      <c r="L127" s="1080"/>
      <c r="M127" s="1081"/>
      <c r="N127" s="1099"/>
      <c r="O127" s="1081"/>
    </row>
    <row r="128" spans="1:16" ht="12.75" customHeight="1" x14ac:dyDescent="0.2">
      <c r="A128" s="950"/>
      <c r="B128" s="951"/>
      <c r="C128" s="952"/>
      <c r="D128" s="951"/>
      <c r="E128" s="952"/>
      <c r="F128" s="951"/>
      <c r="G128" s="952"/>
      <c r="H128" s="951"/>
      <c r="I128" s="952"/>
      <c r="J128" s="953">
        <f>B128+D128+F128+H128</f>
        <v>0</v>
      </c>
      <c r="K128" s="954">
        <f>C128+E128+G128+I128</f>
        <v>0</v>
      </c>
      <c r="L128" s="963"/>
      <c r="M128" s="952"/>
      <c r="N128" s="957">
        <f t="shared" ref="N128:N132" si="40">J128+L128</f>
        <v>0</v>
      </c>
      <c r="O128" s="958">
        <f t="shared" ref="O128:O132" si="41">K128+M128</f>
        <v>0</v>
      </c>
    </row>
    <row r="129" spans="1:16" ht="12.75" customHeight="1" x14ac:dyDescent="0.2">
      <c r="A129" s="932"/>
      <c r="B129" s="927"/>
      <c r="C129" s="928"/>
      <c r="D129" s="927"/>
      <c r="E129" s="928"/>
      <c r="F129" s="927"/>
      <c r="G129" s="929"/>
      <c r="H129" s="927"/>
      <c r="I129" s="928"/>
      <c r="J129" s="930">
        <f t="shared" ref="J129:J132" si="42">B129+D129+F129+H129</f>
        <v>0</v>
      </c>
      <c r="K129" s="923">
        <f t="shared" ref="K129:K132" si="43">C129+E129+G129+I129</f>
        <v>0</v>
      </c>
      <c r="L129" s="964"/>
      <c r="M129" s="928"/>
      <c r="N129" s="922">
        <f t="shared" si="40"/>
        <v>0</v>
      </c>
      <c r="O129" s="924">
        <f t="shared" si="41"/>
        <v>0</v>
      </c>
    </row>
    <row r="130" spans="1:16" ht="12.75" customHeight="1" x14ac:dyDescent="0.2">
      <c r="A130" s="932"/>
      <c r="B130" s="927"/>
      <c r="C130" s="928"/>
      <c r="D130" s="927"/>
      <c r="E130" s="928"/>
      <c r="F130" s="927"/>
      <c r="G130" s="928"/>
      <c r="H130" s="927"/>
      <c r="I130" s="928"/>
      <c r="J130" s="930">
        <f t="shared" si="42"/>
        <v>0</v>
      </c>
      <c r="K130" s="923">
        <f t="shared" si="43"/>
        <v>0</v>
      </c>
      <c r="L130" s="964"/>
      <c r="M130" s="928"/>
      <c r="N130" s="922">
        <f t="shared" si="40"/>
        <v>0</v>
      </c>
      <c r="O130" s="924">
        <f t="shared" si="41"/>
        <v>0</v>
      </c>
    </row>
    <row r="131" spans="1:16" ht="12.75" customHeight="1" x14ac:dyDescent="0.2">
      <c r="A131" s="932"/>
      <c r="B131" s="927"/>
      <c r="C131" s="928"/>
      <c r="D131" s="927"/>
      <c r="E131" s="928"/>
      <c r="F131" s="927"/>
      <c r="G131" s="928"/>
      <c r="H131" s="927"/>
      <c r="I131" s="928"/>
      <c r="J131" s="930">
        <f t="shared" si="42"/>
        <v>0</v>
      </c>
      <c r="K131" s="923">
        <f t="shared" si="43"/>
        <v>0</v>
      </c>
      <c r="L131" s="964"/>
      <c r="M131" s="928"/>
      <c r="N131" s="922">
        <f t="shared" si="40"/>
        <v>0</v>
      </c>
      <c r="O131" s="924">
        <f t="shared" si="41"/>
        <v>0</v>
      </c>
    </row>
    <row r="132" spans="1:16" ht="12.75" customHeight="1" x14ac:dyDescent="0.2">
      <c r="A132" s="935"/>
      <c r="B132" s="936"/>
      <c r="C132" s="937"/>
      <c r="D132" s="936"/>
      <c r="E132" s="937"/>
      <c r="F132" s="936"/>
      <c r="G132" s="937"/>
      <c r="H132" s="936"/>
      <c r="I132" s="937"/>
      <c r="J132" s="938">
        <f t="shared" si="42"/>
        <v>0</v>
      </c>
      <c r="K132" s="939">
        <f t="shared" si="43"/>
        <v>0</v>
      </c>
      <c r="L132" s="965"/>
      <c r="M132" s="937"/>
      <c r="N132" s="942">
        <f t="shared" si="40"/>
        <v>0</v>
      </c>
      <c r="O132" s="943">
        <f t="shared" si="41"/>
        <v>0</v>
      </c>
    </row>
    <row r="133" spans="1:16" ht="12.75" customHeight="1" x14ac:dyDescent="0.2">
      <c r="A133" s="944" t="s">
        <v>10</v>
      </c>
      <c r="B133" s="945">
        <f>SUM(B128:B132)</f>
        <v>0</v>
      </c>
      <c r="C133" s="946">
        <f t="shared" ref="C133:O133" si="44">SUM(C128:C132)</f>
        <v>0</v>
      </c>
      <c r="D133" s="945">
        <f t="shared" si="44"/>
        <v>0</v>
      </c>
      <c r="E133" s="947">
        <f t="shared" si="44"/>
        <v>0</v>
      </c>
      <c r="F133" s="945">
        <f t="shared" si="44"/>
        <v>0</v>
      </c>
      <c r="G133" s="947">
        <f t="shared" si="44"/>
        <v>0</v>
      </c>
      <c r="H133" s="945">
        <f t="shared" si="44"/>
        <v>0</v>
      </c>
      <c r="I133" s="947">
        <f t="shared" si="44"/>
        <v>0</v>
      </c>
      <c r="J133" s="945">
        <f t="shared" si="44"/>
        <v>0</v>
      </c>
      <c r="K133" s="948">
        <f t="shared" si="44"/>
        <v>0</v>
      </c>
      <c r="L133" s="966">
        <f t="shared" si="44"/>
        <v>0</v>
      </c>
      <c r="M133" s="947">
        <f t="shared" si="44"/>
        <v>0</v>
      </c>
      <c r="N133" s="949">
        <f t="shared" si="44"/>
        <v>0</v>
      </c>
      <c r="O133" s="947">
        <f t="shared" si="44"/>
        <v>0</v>
      </c>
    </row>
    <row r="134" spans="1:16" ht="12.75" customHeight="1" x14ac:dyDescent="0.2">
      <c r="A134" s="319"/>
      <c r="B134" s="1064" t="s">
        <v>353</v>
      </c>
      <c r="C134" s="1065"/>
      <c r="D134" s="933">
        <f>B133+F133</f>
        <v>0</v>
      </c>
      <c r="E134" s="934">
        <f>C133+G133</f>
        <v>0</v>
      </c>
      <c r="F134" s="523"/>
      <c r="G134" s="523"/>
      <c r="H134" s="523"/>
      <c r="I134" s="523"/>
      <c r="L134" s="523"/>
      <c r="M134" s="523"/>
      <c r="N134" s="319"/>
      <c r="O134" s="319"/>
    </row>
    <row r="135" spans="1:16" ht="12.75" customHeight="1" x14ac:dyDescent="0.2">
      <c r="A135" s="319"/>
      <c r="B135" s="1066" t="s">
        <v>354</v>
      </c>
      <c r="C135" s="1067"/>
      <c r="D135" s="925">
        <f>D133+F133</f>
        <v>0</v>
      </c>
      <c r="E135" s="926">
        <f>E133+G133</f>
        <v>0</v>
      </c>
      <c r="F135" s="523"/>
      <c r="G135" s="523"/>
      <c r="H135" s="523"/>
      <c r="I135" s="523"/>
      <c r="L135" s="523"/>
      <c r="M135" s="523"/>
      <c r="N135" s="319"/>
      <c r="O135" s="319"/>
    </row>
    <row r="136" spans="1:16" ht="12.75" customHeight="1" x14ac:dyDescent="0.2">
      <c r="A136" s="1039" t="s">
        <v>58</v>
      </c>
      <c r="B136" s="1040"/>
      <c r="C136" s="1087" t="str">
        <f>'Summary &amp; Dec of Subsidies'!$D$3</f>
        <v xml:space="preserve"> </v>
      </c>
      <c r="D136" s="1088"/>
      <c r="E136" s="1088"/>
      <c r="F136" s="1088"/>
      <c r="G136" s="32"/>
      <c r="H136" s="32"/>
      <c r="I136" s="32"/>
      <c r="J136" s="32"/>
      <c r="K136" s="32"/>
      <c r="L136" s="317"/>
      <c r="M136" s="317"/>
      <c r="N136" s="102"/>
      <c r="O136" s="102" t="s">
        <v>343</v>
      </c>
    </row>
    <row r="137" spans="1:16" ht="12.75" customHeight="1" x14ac:dyDescent="0.2">
      <c r="A137" s="1040" t="s">
        <v>102</v>
      </c>
      <c r="B137" s="1089"/>
      <c r="C137" s="1090" t="str">
        <f>'Summary &amp; Dec of Subsidies'!$D$4</f>
        <v xml:space="preserve"> </v>
      </c>
      <c r="D137" s="1090"/>
      <c r="E137" s="1090"/>
      <c r="F137" s="1090"/>
      <c r="G137" s="32"/>
      <c r="H137" s="32"/>
      <c r="I137" s="32"/>
      <c r="J137" s="32"/>
      <c r="K137" s="32"/>
      <c r="L137" s="317"/>
      <c r="M137" s="317"/>
      <c r="N137" s="102"/>
      <c r="O137" s="102"/>
    </row>
    <row r="138" spans="1:16" ht="12.75" customHeight="1" x14ac:dyDescent="0.2"/>
    <row r="139" spans="1:16" ht="12.75" customHeight="1" x14ac:dyDescent="0.2">
      <c r="A139" s="1082" t="s">
        <v>59</v>
      </c>
      <c r="B139" s="1040"/>
      <c r="C139" s="1083">
        <f>'LIHTC AppFraction'!C17</f>
        <v>0</v>
      </c>
      <c r="D139" s="1062"/>
      <c r="E139" s="1062"/>
      <c r="F139" s="1063"/>
      <c r="G139" s="1063"/>
      <c r="H139" s="1082" t="s">
        <v>169</v>
      </c>
      <c r="I139" s="1082"/>
      <c r="J139" s="1062">
        <f>'LIHTC AppFraction'!B17</f>
        <v>0</v>
      </c>
      <c r="K139" s="1062"/>
      <c r="L139" s="1062"/>
      <c r="M139" s="1062"/>
      <c r="N139" s="1063"/>
    </row>
    <row r="140" spans="1:16" ht="12.75" customHeight="1" x14ac:dyDescent="0.2">
      <c r="A140" s="931"/>
      <c r="B140" s="1084" t="s">
        <v>170</v>
      </c>
      <c r="C140" s="1061"/>
      <c r="D140" s="1053" t="s">
        <v>171</v>
      </c>
      <c r="E140" s="1061"/>
      <c r="F140" s="1053" t="s">
        <v>172</v>
      </c>
      <c r="G140" s="1061"/>
      <c r="H140" s="1053" t="s">
        <v>67</v>
      </c>
      <c r="I140" s="1061"/>
      <c r="J140" s="1059" t="s">
        <v>68</v>
      </c>
      <c r="K140" s="1069"/>
      <c r="L140" s="1053" t="s">
        <v>173</v>
      </c>
      <c r="M140" s="1061"/>
      <c r="N140" s="1068" t="s">
        <v>50</v>
      </c>
      <c r="O140" s="1069"/>
      <c r="P140">
        <v>10</v>
      </c>
    </row>
    <row r="141" spans="1:16" ht="12.75" customHeight="1" x14ac:dyDescent="0.2">
      <c r="A141" s="1070" t="s">
        <v>69</v>
      </c>
      <c r="B141" s="1072" t="s">
        <v>70</v>
      </c>
      <c r="C141" s="1074" t="s">
        <v>71</v>
      </c>
      <c r="D141" s="1072" t="s">
        <v>70</v>
      </c>
      <c r="E141" s="1074" t="s">
        <v>71</v>
      </c>
      <c r="F141" s="1072" t="s">
        <v>70</v>
      </c>
      <c r="G141" s="1074" t="s">
        <v>71</v>
      </c>
      <c r="H141" s="1072" t="s">
        <v>70</v>
      </c>
      <c r="I141" s="1074" t="s">
        <v>71</v>
      </c>
      <c r="J141" s="1072" t="s">
        <v>70</v>
      </c>
      <c r="K141" s="1098" t="s">
        <v>71</v>
      </c>
      <c r="L141" s="1079" t="s">
        <v>70</v>
      </c>
      <c r="M141" s="1074" t="s">
        <v>71</v>
      </c>
      <c r="N141" s="1098" t="s">
        <v>70</v>
      </c>
      <c r="O141" s="1074" t="s">
        <v>71</v>
      </c>
    </row>
    <row r="142" spans="1:16" ht="12.75" customHeight="1" x14ac:dyDescent="0.2">
      <c r="A142" s="1071"/>
      <c r="B142" s="1073"/>
      <c r="C142" s="1075"/>
      <c r="D142" s="1073"/>
      <c r="E142" s="1075"/>
      <c r="F142" s="1073"/>
      <c r="G142" s="1075"/>
      <c r="H142" s="1073"/>
      <c r="I142" s="1075"/>
      <c r="J142" s="1076"/>
      <c r="K142" s="1099"/>
      <c r="L142" s="1080"/>
      <c r="M142" s="1081"/>
      <c r="N142" s="1099"/>
      <c r="O142" s="1081"/>
    </row>
    <row r="143" spans="1:16" ht="12.75" customHeight="1" x14ac:dyDescent="0.2">
      <c r="A143" s="950"/>
      <c r="B143" s="951"/>
      <c r="C143" s="952"/>
      <c r="D143" s="951"/>
      <c r="E143" s="952"/>
      <c r="F143" s="951"/>
      <c r="G143" s="952"/>
      <c r="H143" s="951"/>
      <c r="I143" s="952"/>
      <c r="J143" s="953">
        <f>B143+D143+F143+H143</f>
        <v>0</v>
      </c>
      <c r="K143" s="954">
        <f>C143+E143+G143+I143</f>
        <v>0</v>
      </c>
      <c r="L143" s="963"/>
      <c r="M143" s="952"/>
      <c r="N143" s="957">
        <f t="shared" ref="N143:N147" si="45">J143+L143</f>
        <v>0</v>
      </c>
      <c r="O143" s="958">
        <f t="shared" ref="O143:O147" si="46">K143+M143</f>
        <v>0</v>
      </c>
    </row>
    <row r="144" spans="1:16" ht="12.75" customHeight="1" x14ac:dyDescent="0.2">
      <c r="A144" s="932"/>
      <c r="B144" s="927"/>
      <c r="C144" s="928"/>
      <c r="D144" s="927"/>
      <c r="E144" s="928"/>
      <c r="F144" s="927"/>
      <c r="G144" s="929"/>
      <c r="H144" s="927"/>
      <c r="I144" s="928"/>
      <c r="J144" s="930">
        <f t="shared" ref="J144:J147" si="47">B144+D144+F144+H144</f>
        <v>0</v>
      </c>
      <c r="K144" s="923">
        <f t="shared" ref="K144:K147" si="48">C144+E144+G144+I144</f>
        <v>0</v>
      </c>
      <c r="L144" s="964"/>
      <c r="M144" s="928"/>
      <c r="N144" s="922">
        <f t="shared" si="45"/>
        <v>0</v>
      </c>
      <c r="O144" s="924">
        <f t="shared" si="46"/>
        <v>0</v>
      </c>
    </row>
    <row r="145" spans="1:16" ht="12.75" customHeight="1" x14ac:dyDescent="0.2">
      <c r="A145" s="932"/>
      <c r="B145" s="927"/>
      <c r="C145" s="928"/>
      <c r="D145" s="927"/>
      <c r="E145" s="928"/>
      <c r="F145" s="927"/>
      <c r="G145" s="928"/>
      <c r="H145" s="927"/>
      <c r="I145" s="928"/>
      <c r="J145" s="930">
        <f t="shared" si="47"/>
        <v>0</v>
      </c>
      <c r="K145" s="923">
        <f t="shared" si="48"/>
        <v>0</v>
      </c>
      <c r="L145" s="964"/>
      <c r="M145" s="928"/>
      <c r="N145" s="922">
        <f t="shared" si="45"/>
        <v>0</v>
      </c>
      <c r="O145" s="924">
        <f t="shared" si="46"/>
        <v>0</v>
      </c>
    </row>
    <row r="146" spans="1:16" ht="12.75" customHeight="1" x14ac:dyDescent="0.2">
      <c r="A146" s="932"/>
      <c r="B146" s="927"/>
      <c r="C146" s="928"/>
      <c r="D146" s="927"/>
      <c r="E146" s="928"/>
      <c r="F146" s="927"/>
      <c r="G146" s="928"/>
      <c r="H146" s="927"/>
      <c r="I146" s="928"/>
      <c r="J146" s="930">
        <f t="shared" si="47"/>
        <v>0</v>
      </c>
      <c r="K146" s="923">
        <f t="shared" si="48"/>
        <v>0</v>
      </c>
      <c r="L146" s="964"/>
      <c r="M146" s="928"/>
      <c r="N146" s="922">
        <f t="shared" si="45"/>
        <v>0</v>
      </c>
      <c r="O146" s="924">
        <f t="shared" si="46"/>
        <v>0</v>
      </c>
    </row>
    <row r="147" spans="1:16" ht="12.75" customHeight="1" x14ac:dyDescent="0.2">
      <c r="A147" s="935"/>
      <c r="B147" s="936"/>
      <c r="C147" s="937"/>
      <c r="D147" s="936"/>
      <c r="E147" s="937"/>
      <c r="F147" s="936"/>
      <c r="G147" s="937"/>
      <c r="H147" s="936"/>
      <c r="I147" s="937"/>
      <c r="J147" s="938">
        <f t="shared" si="47"/>
        <v>0</v>
      </c>
      <c r="K147" s="939">
        <f t="shared" si="48"/>
        <v>0</v>
      </c>
      <c r="L147" s="965"/>
      <c r="M147" s="937"/>
      <c r="N147" s="942">
        <f t="shared" si="45"/>
        <v>0</v>
      </c>
      <c r="O147" s="943">
        <f t="shared" si="46"/>
        <v>0</v>
      </c>
    </row>
    <row r="148" spans="1:16" ht="12.75" customHeight="1" x14ac:dyDescent="0.2">
      <c r="A148" s="944" t="s">
        <v>10</v>
      </c>
      <c r="B148" s="945">
        <f>SUM(B143:B147)</f>
        <v>0</v>
      </c>
      <c r="C148" s="946">
        <f t="shared" ref="C148:O148" si="49">SUM(C143:C147)</f>
        <v>0</v>
      </c>
      <c r="D148" s="945">
        <f t="shared" si="49"/>
        <v>0</v>
      </c>
      <c r="E148" s="947">
        <f t="shared" si="49"/>
        <v>0</v>
      </c>
      <c r="F148" s="945">
        <f t="shared" si="49"/>
        <v>0</v>
      </c>
      <c r="G148" s="947">
        <f t="shared" si="49"/>
        <v>0</v>
      </c>
      <c r="H148" s="945">
        <f t="shared" si="49"/>
        <v>0</v>
      </c>
      <c r="I148" s="947">
        <f t="shared" si="49"/>
        <v>0</v>
      </c>
      <c r="J148" s="945">
        <f t="shared" si="49"/>
        <v>0</v>
      </c>
      <c r="K148" s="948">
        <f t="shared" si="49"/>
        <v>0</v>
      </c>
      <c r="L148" s="966">
        <f t="shared" si="49"/>
        <v>0</v>
      </c>
      <c r="M148" s="947">
        <f t="shared" si="49"/>
        <v>0</v>
      </c>
      <c r="N148" s="949">
        <f t="shared" si="49"/>
        <v>0</v>
      </c>
      <c r="O148" s="947">
        <f t="shared" si="49"/>
        <v>0</v>
      </c>
    </row>
    <row r="149" spans="1:16" ht="12.75" customHeight="1" x14ac:dyDescent="0.2">
      <c r="A149" s="319"/>
      <c r="B149" s="1064" t="s">
        <v>353</v>
      </c>
      <c r="C149" s="1065"/>
      <c r="D149" s="933">
        <f>B148+F148</f>
        <v>0</v>
      </c>
      <c r="E149" s="934">
        <f>C148+G148</f>
        <v>0</v>
      </c>
      <c r="F149" s="523"/>
      <c r="G149" s="523"/>
      <c r="H149" s="523"/>
      <c r="I149" s="523"/>
      <c r="L149" s="523"/>
      <c r="M149" s="523"/>
      <c r="N149" s="319"/>
      <c r="O149" s="319"/>
    </row>
    <row r="150" spans="1:16" ht="12.75" customHeight="1" x14ac:dyDescent="0.2">
      <c r="A150" s="319"/>
      <c r="B150" s="1066" t="s">
        <v>354</v>
      </c>
      <c r="C150" s="1067"/>
      <c r="D150" s="925">
        <f>D148+F148</f>
        <v>0</v>
      </c>
      <c r="E150" s="926">
        <f>E148+G148</f>
        <v>0</v>
      </c>
      <c r="F150" s="523"/>
      <c r="G150" s="523"/>
      <c r="H150" s="523"/>
      <c r="I150" s="523"/>
      <c r="L150" s="523"/>
      <c r="M150" s="523"/>
      <c r="N150" s="319"/>
      <c r="O150" s="319"/>
    </row>
    <row r="151" spans="1:16" ht="12.75" customHeight="1" x14ac:dyDescent="0.2"/>
    <row r="152" spans="1:16" ht="12.75" customHeight="1" x14ac:dyDescent="0.2">
      <c r="A152" s="1082" t="s">
        <v>59</v>
      </c>
      <c r="B152" s="1040"/>
      <c r="C152" s="1083">
        <f>'LIHTC AppFraction'!C18</f>
        <v>0</v>
      </c>
      <c r="D152" s="1062"/>
      <c r="E152" s="1062"/>
      <c r="F152" s="1063"/>
      <c r="G152" s="1063"/>
      <c r="H152" s="1082" t="s">
        <v>169</v>
      </c>
      <c r="I152" s="1082"/>
      <c r="J152" s="1062">
        <f>'LIHTC AppFraction'!B18</f>
        <v>0</v>
      </c>
      <c r="K152" s="1062"/>
      <c r="L152" s="1062"/>
      <c r="M152" s="1062"/>
      <c r="N152" s="1063"/>
    </row>
    <row r="153" spans="1:16" ht="12.75" customHeight="1" x14ac:dyDescent="0.2">
      <c r="A153" s="931"/>
      <c r="B153" s="1084" t="s">
        <v>170</v>
      </c>
      <c r="C153" s="1061"/>
      <c r="D153" s="1053" t="s">
        <v>171</v>
      </c>
      <c r="E153" s="1061"/>
      <c r="F153" s="1053" t="s">
        <v>172</v>
      </c>
      <c r="G153" s="1061"/>
      <c r="H153" s="1053" t="s">
        <v>67</v>
      </c>
      <c r="I153" s="1061"/>
      <c r="J153" s="1059" t="s">
        <v>68</v>
      </c>
      <c r="K153" s="1069"/>
      <c r="L153" s="1053" t="s">
        <v>173</v>
      </c>
      <c r="M153" s="1061"/>
      <c r="N153" s="1068" t="s">
        <v>50</v>
      </c>
      <c r="O153" s="1069"/>
      <c r="P153">
        <v>11</v>
      </c>
    </row>
    <row r="154" spans="1:16" ht="12.75" customHeight="1" x14ac:dyDescent="0.2">
      <c r="A154" s="1070" t="s">
        <v>69</v>
      </c>
      <c r="B154" s="1072" t="s">
        <v>70</v>
      </c>
      <c r="C154" s="1074" t="s">
        <v>71</v>
      </c>
      <c r="D154" s="1072" t="s">
        <v>70</v>
      </c>
      <c r="E154" s="1074" t="s">
        <v>71</v>
      </c>
      <c r="F154" s="1072" t="s">
        <v>70</v>
      </c>
      <c r="G154" s="1074" t="s">
        <v>71</v>
      </c>
      <c r="H154" s="1072" t="s">
        <v>70</v>
      </c>
      <c r="I154" s="1074" t="s">
        <v>71</v>
      </c>
      <c r="J154" s="1072" t="s">
        <v>70</v>
      </c>
      <c r="K154" s="1098" t="s">
        <v>71</v>
      </c>
      <c r="L154" s="1079" t="s">
        <v>70</v>
      </c>
      <c r="M154" s="1074" t="s">
        <v>71</v>
      </c>
      <c r="N154" s="1098" t="s">
        <v>70</v>
      </c>
      <c r="O154" s="1074" t="s">
        <v>71</v>
      </c>
    </row>
    <row r="155" spans="1:16" ht="12.75" customHeight="1" x14ac:dyDescent="0.2">
      <c r="A155" s="1071"/>
      <c r="B155" s="1073"/>
      <c r="C155" s="1075"/>
      <c r="D155" s="1073"/>
      <c r="E155" s="1075"/>
      <c r="F155" s="1073"/>
      <c r="G155" s="1075"/>
      <c r="H155" s="1073"/>
      <c r="I155" s="1075"/>
      <c r="J155" s="1076"/>
      <c r="K155" s="1099"/>
      <c r="L155" s="1080"/>
      <c r="M155" s="1081"/>
      <c r="N155" s="1099"/>
      <c r="O155" s="1081"/>
    </row>
    <row r="156" spans="1:16" ht="12.75" customHeight="1" x14ac:dyDescent="0.2">
      <c r="A156" s="950"/>
      <c r="B156" s="951"/>
      <c r="C156" s="952"/>
      <c r="D156" s="951"/>
      <c r="E156" s="952"/>
      <c r="F156" s="951"/>
      <c r="G156" s="952"/>
      <c r="H156" s="951"/>
      <c r="I156" s="952"/>
      <c r="J156" s="953">
        <f>B156+D156+F156+H156</f>
        <v>0</v>
      </c>
      <c r="K156" s="954">
        <f>C156+E156+G156+I156</f>
        <v>0</v>
      </c>
      <c r="L156" s="963"/>
      <c r="M156" s="952"/>
      <c r="N156" s="957">
        <f t="shared" ref="N156:N160" si="50">J156+L156</f>
        <v>0</v>
      </c>
      <c r="O156" s="958">
        <f t="shared" ref="O156:O160" si="51">K156+M156</f>
        <v>0</v>
      </c>
    </row>
    <row r="157" spans="1:16" ht="12.75" customHeight="1" x14ac:dyDescent="0.2">
      <c r="A157" s="932"/>
      <c r="B157" s="927"/>
      <c r="C157" s="928"/>
      <c r="D157" s="927"/>
      <c r="E157" s="928"/>
      <c r="F157" s="927"/>
      <c r="G157" s="929"/>
      <c r="H157" s="927"/>
      <c r="I157" s="928"/>
      <c r="J157" s="930">
        <f t="shared" ref="J157:J160" si="52">B157+D157+F157+H157</f>
        <v>0</v>
      </c>
      <c r="K157" s="923">
        <f t="shared" ref="K157:K160" si="53">C157+E157+G157+I157</f>
        <v>0</v>
      </c>
      <c r="L157" s="964"/>
      <c r="M157" s="928"/>
      <c r="N157" s="922">
        <f t="shared" si="50"/>
        <v>0</v>
      </c>
      <c r="O157" s="924">
        <f t="shared" si="51"/>
        <v>0</v>
      </c>
    </row>
    <row r="158" spans="1:16" ht="12.75" customHeight="1" x14ac:dyDescent="0.2">
      <c r="A158" s="932"/>
      <c r="B158" s="927"/>
      <c r="C158" s="928"/>
      <c r="D158" s="927"/>
      <c r="E158" s="928"/>
      <c r="F158" s="927"/>
      <c r="G158" s="928"/>
      <c r="H158" s="927"/>
      <c r="I158" s="928"/>
      <c r="J158" s="930">
        <f t="shared" si="52"/>
        <v>0</v>
      </c>
      <c r="K158" s="923">
        <f t="shared" si="53"/>
        <v>0</v>
      </c>
      <c r="L158" s="964"/>
      <c r="M158" s="928"/>
      <c r="N158" s="922">
        <f t="shared" si="50"/>
        <v>0</v>
      </c>
      <c r="O158" s="924">
        <f t="shared" si="51"/>
        <v>0</v>
      </c>
    </row>
    <row r="159" spans="1:16" ht="12.75" customHeight="1" x14ac:dyDescent="0.2">
      <c r="A159" s="932"/>
      <c r="B159" s="927"/>
      <c r="C159" s="928"/>
      <c r="D159" s="927"/>
      <c r="E159" s="928"/>
      <c r="F159" s="927"/>
      <c r="G159" s="928"/>
      <c r="H159" s="927"/>
      <c r="I159" s="928"/>
      <c r="J159" s="930">
        <f t="shared" si="52"/>
        <v>0</v>
      </c>
      <c r="K159" s="923">
        <f t="shared" si="53"/>
        <v>0</v>
      </c>
      <c r="L159" s="964"/>
      <c r="M159" s="928"/>
      <c r="N159" s="922">
        <f t="shared" si="50"/>
        <v>0</v>
      </c>
      <c r="O159" s="924">
        <f t="shared" si="51"/>
        <v>0</v>
      </c>
    </row>
    <row r="160" spans="1:16" ht="12.75" customHeight="1" x14ac:dyDescent="0.2">
      <c r="A160" s="935"/>
      <c r="B160" s="936"/>
      <c r="C160" s="937"/>
      <c r="D160" s="936"/>
      <c r="E160" s="937"/>
      <c r="F160" s="936"/>
      <c r="G160" s="937"/>
      <c r="H160" s="936"/>
      <c r="I160" s="937"/>
      <c r="J160" s="938">
        <f t="shared" si="52"/>
        <v>0</v>
      </c>
      <c r="K160" s="939">
        <f t="shared" si="53"/>
        <v>0</v>
      </c>
      <c r="L160" s="965"/>
      <c r="M160" s="937"/>
      <c r="N160" s="942">
        <f t="shared" si="50"/>
        <v>0</v>
      </c>
      <c r="O160" s="943">
        <f t="shared" si="51"/>
        <v>0</v>
      </c>
    </row>
    <row r="161" spans="1:16" ht="12.75" customHeight="1" x14ac:dyDescent="0.2">
      <c r="A161" s="944" t="s">
        <v>10</v>
      </c>
      <c r="B161" s="945">
        <f>SUM(B156:B160)</f>
        <v>0</v>
      </c>
      <c r="C161" s="946">
        <f t="shared" ref="C161:O161" si="54">SUM(C156:C160)</f>
        <v>0</v>
      </c>
      <c r="D161" s="945">
        <f t="shared" si="54"/>
        <v>0</v>
      </c>
      <c r="E161" s="947">
        <f t="shared" si="54"/>
        <v>0</v>
      </c>
      <c r="F161" s="945">
        <f t="shared" si="54"/>
        <v>0</v>
      </c>
      <c r="G161" s="947">
        <f t="shared" si="54"/>
        <v>0</v>
      </c>
      <c r="H161" s="945">
        <f t="shared" si="54"/>
        <v>0</v>
      </c>
      <c r="I161" s="947">
        <f t="shared" si="54"/>
        <v>0</v>
      </c>
      <c r="J161" s="945">
        <f t="shared" si="54"/>
        <v>0</v>
      </c>
      <c r="K161" s="948">
        <f t="shared" si="54"/>
        <v>0</v>
      </c>
      <c r="L161" s="966">
        <f t="shared" si="54"/>
        <v>0</v>
      </c>
      <c r="M161" s="947">
        <f t="shared" si="54"/>
        <v>0</v>
      </c>
      <c r="N161" s="949">
        <f t="shared" si="54"/>
        <v>0</v>
      </c>
      <c r="O161" s="947">
        <f t="shared" si="54"/>
        <v>0</v>
      </c>
    </row>
    <row r="162" spans="1:16" ht="12.75" customHeight="1" x14ac:dyDescent="0.2">
      <c r="A162" s="319"/>
      <c r="B162" s="1064" t="s">
        <v>353</v>
      </c>
      <c r="C162" s="1065"/>
      <c r="D162" s="933">
        <f>B161+F161</f>
        <v>0</v>
      </c>
      <c r="E162" s="934">
        <f>C161+G161</f>
        <v>0</v>
      </c>
      <c r="F162" s="523"/>
      <c r="G162" s="523"/>
      <c r="H162" s="523"/>
      <c r="I162" s="523"/>
      <c r="L162" s="523"/>
      <c r="M162" s="523"/>
      <c r="N162" s="319"/>
      <c r="O162" s="319"/>
    </row>
    <row r="163" spans="1:16" ht="12.75" customHeight="1" x14ac:dyDescent="0.2">
      <c r="A163" s="319"/>
      <c r="B163" s="1066" t="s">
        <v>354</v>
      </c>
      <c r="C163" s="1067"/>
      <c r="D163" s="925">
        <f>D161+F161</f>
        <v>0</v>
      </c>
      <c r="E163" s="926">
        <f>E161+G161</f>
        <v>0</v>
      </c>
      <c r="F163" s="523"/>
      <c r="G163" s="523"/>
      <c r="H163" s="523"/>
      <c r="I163" s="523"/>
      <c r="L163" s="523"/>
      <c r="M163" s="523"/>
      <c r="N163" s="319"/>
      <c r="O163" s="319"/>
    </row>
    <row r="164" spans="1:16" ht="12.75" customHeight="1" x14ac:dyDescent="0.2"/>
    <row r="165" spans="1:16" ht="12.75" customHeight="1" x14ac:dyDescent="0.2">
      <c r="A165" s="1082" t="s">
        <v>59</v>
      </c>
      <c r="B165" s="1040"/>
      <c r="C165" s="1083">
        <f>'LIHTC AppFraction'!C19</f>
        <v>0</v>
      </c>
      <c r="D165" s="1062"/>
      <c r="E165" s="1062"/>
      <c r="F165" s="1063"/>
      <c r="G165" s="1063"/>
      <c r="H165" s="1082" t="s">
        <v>169</v>
      </c>
      <c r="I165" s="1082"/>
      <c r="J165" s="1062">
        <f>'LIHTC AppFraction'!B19</f>
        <v>0</v>
      </c>
      <c r="K165" s="1062"/>
      <c r="L165" s="1062"/>
      <c r="M165" s="1062"/>
      <c r="N165" s="1063"/>
    </row>
    <row r="166" spans="1:16" ht="12.75" customHeight="1" x14ac:dyDescent="0.2">
      <c r="A166" s="931"/>
      <c r="B166" s="1084" t="s">
        <v>170</v>
      </c>
      <c r="C166" s="1061"/>
      <c r="D166" s="1053" t="s">
        <v>171</v>
      </c>
      <c r="E166" s="1061"/>
      <c r="F166" s="1053" t="s">
        <v>172</v>
      </c>
      <c r="G166" s="1061"/>
      <c r="H166" s="1053" t="s">
        <v>67</v>
      </c>
      <c r="I166" s="1061"/>
      <c r="J166" s="1059" t="s">
        <v>68</v>
      </c>
      <c r="K166" s="1069"/>
      <c r="L166" s="1053" t="s">
        <v>173</v>
      </c>
      <c r="M166" s="1061"/>
      <c r="N166" s="1068" t="s">
        <v>50</v>
      </c>
      <c r="O166" s="1069"/>
      <c r="P166">
        <v>12</v>
      </c>
    </row>
    <row r="167" spans="1:16" ht="12.75" customHeight="1" x14ac:dyDescent="0.2">
      <c r="A167" s="1070" t="s">
        <v>69</v>
      </c>
      <c r="B167" s="1072" t="s">
        <v>70</v>
      </c>
      <c r="C167" s="1074" t="s">
        <v>71</v>
      </c>
      <c r="D167" s="1072" t="s">
        <v>70</v>
      </c>
      <c r="E167" s="1074" t="s">
        <v>71</v>
      </c>
      <c r="F167" s="1072" t="s">
        <v>70</v>
      </c>
      <c r="G167" s="1074" t="s">
        <v>71</v>
      </c>
      <c r="H167" s="1072" t="s">
        <v>70</v>
      </c>
      <c r="I167" s="1074" t="s">
        <v>71</v>
      </c>
      <c r="J167" s="1072" t="s">
        <v>70</v>
      </c>
      <c r="K167" s="1098" t="s">
        <v>71</v>
      </c>
      <c r="L167" s="1079" t="s">
        <v>70</v>
      </c>
      <c r="M167" s="1074" t="s">
        <v>71</v>
      </c>
      <c r="N167" s="1098" t="s">
        <v>70</v>
      </c>
      <c r="O167" s="1074" t="s">
        <v>71</v>
      </c>
    </row>
    <row r="168" spans="1:16" ht="12.75" customHeight="1" x14ac:dyDescent="0.2">
      <c r="A168" s="1071"/>
      <c r="B168" s="1073"/>
      <c r="C168" s="1075"/>
      <c r="D168" s="1073"/>
      <c r="E168" s="1075"/>
      <c r="F168" s="1073"/>
      <c r="G168" s="1075"/>
      <c r="H168" s="1073"/>
      <c r="I168" s="1075"/>
      <c r="J168" s="1076"/>
      <c r="K168" s="1099"/>
      <c r="L168" s="1080"/>
      <c r="M168" s="1081"/>
      <c r="N168" s="1099"/>
      <c r="O168" s="1081"/>
    </row>
    <row r="169" spans="1:16" ht="12.75" customHeight="1" x14ac:dyDescent="0.2">
      <c r="A169" s="950"/>
      <c r="B169" s="951"/>
      <c r="C169" s="952"/>
      <c r="D169" s="951"/>
      <c r="E169" s="952"/>
      <c r="F169" s="951"/>
      <c r="G169" s="952"/>
      <c r="H169" s="951"/>
      <c r="I169" s="952"/>
      <c r="J169" s="953">
        <f>B169+D169+F169+H169</f>
        <v>0</v>
      </c>
      <c r="K169" s="954">
        <f>C169+E169+G169+I169</f>
        <v>0</v>
      </c>
      <c r="L169" s="963"/>
      <c r="M169" s="952"/>
      <c r="N169" s="957">
        <f t="shared" ref="N169:N173" si="55">J169+L169</f>
        <v>0</v>
      </c>
      <c r="O169" s="958">
        <f t="shared" ref="O169:O173" si="56">K169+M169</f>
        <v>0</v>
      </c>
    </row>
    <row r="170" spans="1:16" ht="12.75" customHeight="1" x14ac:dyDescent="0.2">
      <c r="A170" s="932"/>
      <c r="B170" s="927"/>
      <c r="C170" s="928"/>
      <c r="D170" s="927"/>
      <c r="E170" s="928"/>
      <c r="F170" s="927"/>
      <c r="G170" s="929"/>
      <c r="H170" s="927"/>
      <c r="I170" s="928"/>
      <c r="J170" s="930">
        <f t="shared" ref="J170:J173" si="57">B170+D170+F170+H170</f>
        <v>0</v>
      </c>
      <c r="K170" s="923">
        <f t="shared" ref="K170:K173" si="58">C170+E170+G170+I170</f>
        <v>0</v>
      </c>
      <c r="L170" s="964"/>
      <c r="M170" s="928"/>
      <c r="N170" s="922">
        <f t="shared" si="55"/>
        <v>0</v>
      </c>
      <c r="O170" s="924">
        <f t="shared" si="56"/>
        <v>0</v>
      </c>
    </row>
    <row r="171" spans="1:16" ht="12.75" customHeight="1" x14ac:dyDescent="0.2">
      <c r="A171" s="932"/>
      <c r="B171" s="927"/>
      <c r="C171" s="928"/>
      <c r="D171" s="927"/>
      <c r="E171" s="928"/>
      <c r="F171" s="927"/>
      <c r="G171" s="928"/>
      <c r="H171" s="927"/>
      <c r="I171" s="928"/>
      <c r="J171" s="930">
        <f t="shared" si="57"/>
        <v>0</v>
      </c>
      <c r="K171" s="923">
        <f t="shared" si="58"/>
        <v>0</v>
      </c>
      <c r="L171" s="964"/>
      <c r="M171" s="928"/>
      <c r="N171" s="922">
        <f t="shared" si="55"/>
        <v>0</v>
      </c>
      <c r="O171" s="924">
        <f t="shared" si="56"/>
        <v>0</v>
      </c>
    </row>
    <row r="172" spans="1:16" ht="12.75" customHeight="1" x14ac:dyDescent="0.2">
      <c r="A172" s="932"/>
      <c r="B172" s="927"/>
      <c r="C172" s="928"/>
      <c r="D172" s="927"/>
      <c r="E172" s="928"/>
      <c r="F172" s="927"/>
      <c r="G172" s="928"/>
      <c r="H172" s="927"/>
      <c r="I172" s="928"/>
      <c r="J172" s="930">
        <f t="shared" si="57"/>
        <v>0</v>
      </c>
      <c r="K172" s="923">
        <f t="shared" si="58"/>
        <v>0</v>
      </c>
      <c r="L172" s="964"/>
      <c r="M172" s="928"/>
      <c r="N172" s="922">
        <f t="shared" si="55"/>
        <v>0</v>
      </c>
      <c r="O172" s="924">
        <f t="shared" si="56"/>
        <v>0</v>
      </c>
    </row>
    <row r="173" spans="1:16" ht="12.75" customHeight="1" x14ac:dyDescent="0.2">
      <c r="A173" s="935"/>
      <c r="B173" s="936"/>
      <c r="C173" s="937"/>
      <c r="D173" s="936"/>
      <c r="E173" s="937"/>
      <c r="F173" s="936"/>
      <c r="G173" s="937"/>
      <c r="H173" s="936"/>
      <c r="I173" s="937"/>
      <c r="J173" s="938">
        <f t="shared" si="57"/>
        <v>0</v>
      </c>
      <c r="K173" s="939">
        <f t="shared" si="58"/>
        <v>0</v>
      </c>
      <c r="L173" s="965"/>
      <c r="M173" s="937"/>
      <c r="N173" s="942">
        <f t="shared" si="55"/>
        <v>0</v>
      </c>
      <c r="O173" s="943">
        <f t="shared" si="56"/>
        <v>0</v>
      </c>
    </row>
    <row r="174" spans="1:16" ht="12.75" customHeight="1" x14ac:dyDescent="0.2">
      <c r="A174" s="944" t="s">
        <v>10</v>
      </c>
      <c r="B174" s="945">
        <f>SUM(B169:B173)</f>
        <v>0</v>
      </c>
      <c r="C174" s="946">
        <f t="shared" ref="C174:O174" si="59">SUM(C169:C173)</f>
        <v>0</v>
      </c>
      <c r="D174" s="945">
        <f t="shared" si="59"/>
        <v>0</v>
      </c>
      <c r="E174" s="947">
        <f t="shared" si="59"/>
        <v>0</v>
      </c>
      <c r="F174" s="945">
        <f t="shared" si="59"/>
        <v>0</v>
      </c>
      <c r="G174" s="947">
        <f t="shared" si="59"/>
        <v>0</v>
      </c>
      <c r="H174" s="945">
        <f t="shared" si="59"/>
        <v>0</v>
      </c>
      <c r="I174" s="947">
        <f t="shared" si="59"/>
        <v>0</v>
      </c>
      <c r="J174" s="945">
        <f t="shared" si="59"/>
        <v>0</v>
      </c>
      <c r="K174" s="948">
        <f t="shared" si="59"/>
        <v>0</v>
      </c>
      <c r="L174" s="966">
        <f t="shared" si="59"/>
        <v>0</v>
      </c>
      <c r="M174" s="947">
        <f t="shared" si="59"/>
        <v>0</v>
      </c>
      <c r="N174" s="949">
        <f t="shared" si="59"/>
        <v>0</v>
      </c>
      <c r="O174" s="947">
        <f t="shared" si="59"/>
        <v>0</v>
      </c>
    </row>
    <row r="175" spans="1:16" ht="12.75" customHeight="1" x14ac:dyDescent="0.2">
      <c r="A175" s="319"/>
      <c r="B175" s="1064" t="s">
        <v>353</v>
      </c>
      <c r="C175" s="1065"/>
      <c r="D175" s="933">
        <f>B174+F174</f>
        <v>0</v>
      </c>
      <c r="E175" s="934">
        <f>C174+G174</f>
        <v>0</v>
      </c>
      <c r="F175" s="523"/>
      <c r="G175" s="523"/>
      <c r="H175" s="523"/>
      <c r="I175" s="523"/>
      <c r="L175" s="523"/>
      <c r="M175" s="523"/>
      <c r="N175" s="319"/>
      <c r="O175" s="319"/>
    </row>
    <row r="176" spans="1:16" ht="12.75" customHeight="1" x14ac:dyDescent="0.2">
      <c r="A176" s="319"/>
      <c r="B176" s="1066" t="s">
        <v>354</v>
      </c>
      <c r="C176" s="1067"/>
      <c r="D176" s="925">
        <f>D174+F174</f>
        <v>0</v>
      </c>
      <c r="E176" s="926">
        <f>E174+G174</f>
        <v>0</v>
      </c>
      <c r="F176" s="523"/>
      <c r="G176" s="523"/>
      <c r="H176" s="523"/>
      <c r="I176" s="523"/>
      <c r="L176" s="523"/>
      <c r="M176" s="523"/>
      <c r="N176" s="319"/>
      <c r="O176" s="319"/>
    </row>
    <row r="177" spans="1:16" ht="12.75" customHeight="1" x14ac:dyDescent="0.2"/>
    <row r="178" spans="1:16" ht="12.75" customHeight="1" x14ac:dyDescent="0.2">
      <c r="A178" s="1082" t="s">
        <v>59</v>
      </c>
      <c r="B178" s="1040"/>
      <c r="C178" s="1083">
        <f>'LIHTC AppFraction'!C20</f>
        <v>0</v>
      </c>
      <c r="D178" s="1062"/>
      <c r="E178" s="1062"/>
      <c r="F178" s="1063"/>
      <c r="G178" s="1063"/>
      <c r="H178" s="1082" t="s">
        <v>169</v>
      </c>
      <c r="I178" s="1082"/>
      <c r="J178" s="1062">
        <f>'LIHTC AppFraction'!B20</f>
        <v>0</v>
      </c>
      <c r="K178" s="1062"/>
      <c r="L178" s="1062"/>
      <c r="M178" s="1062"/>
      <c r="N178" s="1063"/>
    </row>
    <row r="179" spans="1:16" ht="12.75" customHeight="1" x14ac:dyDescent="0.2">
      <c r="A179" s="931"/>
      <c r="B179" s="1084" t="s">
        <v>170</v>
      </c>
      <c r="C179" s="1061"/>
      <c r="D179" s="1053" t="s">
        <v>171</v>
      </c>
      <c r="E179" s="1061"/>
      <c r="F179" s="1053" t="s">
        <v>172</v>
      </c>
      <c r="G179" s="1061"/>
      <c r="H179" s="1053" t="s">
        <v>67</v>
      </c>
      <c r="I179" s="1061"/>
      <c r="J179" s="1059" t="s">
        <v>68</v>
      </c>
      <c r="K179" s="1060"/>
      <c r="L179" s="1053" t="s">
        <v>173</v>
      </c>
      <c r="M179" s="1061"/>
      <c r="N179" s="1068" t="s">
        <v>50</v>
      </c>
      <c r="O179" s="1069"/>
      <c r="P179">
        <v>13</v>
      </c>
    </row>
    <row r="180" spans="1:16" ht="12.75" customHeight="1" x14ac:dyDescent="0.2">
      <c r="A180" s="1070" t="s">
        <v>69</v>
      </c>
      <c r="B180" s="1072" t="s">
        <v>70</v>
      </c>
      <c r="C180" s="1074" t="s">
        <v>71</v>
      </c>
      <c r="D180" s="1072" t="s">
        <v>70</v>
      </c>
      <c r="E180" s="1074" t="s">
        <v>71</v>
      </c>
      <c r="F180" s="1072" t="s">
        <v>70</v>
      </c>
      <c r="G180" s="1074" t="s">
        <v>71</v>
      </c>
      <c r="H180" s="1072" t="s">
        <v>70</v>
      </c>
      <c r="I180" s="1074" t="s">
        <v>71</v>
      </c>
      <c r="J180" s="1072" t="s">
        <v>70</v>
      </c>
      <c r="K180" s="1085" t="s">
        <v>71</v>
      </c>
      <c r="L180" s="1079" t="s">
        <v>70</v>
      </c>
      <c r="M180" s="1074" t="s">
        <v>71</v>
      </c>
      <c r="N180" s="1072" t="s">
        <v>70</v>
      </c>
      <c r="O180" s="1074" t="s">
        <v>71</v>
      </c>
    </row>
    <row r="181" spans="1:16" ht="12.75" customHeight="1" x14ac:dyDescent="0.2">
      <c r="A181" s="1071"/>
      <c r="B181" s="1073"/>
      <c r="C181" s="1075"/>
      <c r="D181" s="1073"/>
      <c r="E181" s="1075"/>
      <c r="F181" s="1073"/>
      <c r="G181" s="1075"/>
      <c r="H181" s="1073"/>
      <c r="I181" s="1075"/>
      <c r="J181" s="1076"/>
      <c r="K181" s="1086"/>
      <c r="L181" s="1080"/>
      <c r="M181" s="1081"/>
      <c r="N181" s="1076"/>
      <c r="O181" s="1081"/>
    </row>
    <row r="182" spans="1:16" ht="12.75" customHeight="1" x14ac:dyDescent="0.2">
      <c r="A182" s="950"/>
      <c r="B182" s="951"/>
      <c r="C182" s="952"/>
      <c r="D182" s="951"/>
      <c r="E182" s="952"/>
      <c r="F182" s="951"/>
      <c r="G182" s="952"/>
      <c r="H182" s="951"/>
      <c r="I182" s="952"/>
      <c r="J182" s="953">
        <f>B182+D182+F182+H182</f>
        <v>0</v>
      </c>
      <c r="K182" s="959">
        <f>C182+E182+G182+I182</f>
        <v>0</v>
      </c>
      <c r="L182" s="963"/>
      <c r="M182" s="952"/>
      <c r="N182" s="953">
        <f t="shared" ref="N182:N186" si="60">J182+L182</f>
        <v>0</v>
      </c>
      <c r="O182" s="958">
        <f t="shared" ref="O182:O186" si="61">K182+M182</f>
        <v>0</v>
      </c>
    </row>
    <row r="183" spans="1:16" ht="12.75" customHeight="1" x14ac:dyDescent="0.2">
      <c r="A183" s="932"/>
      <c r="B183" s="927"/>
      <c r="C183" s="928"/>
      <c r="D183" s="927"/>
      <c r="E183" s="928"/>
      <c r="F183" s="927"/>
      <c r="G183" s="929"/>
      <c r="H183" s="927"/>
      <c r="I183" s="928"/>
      <c r="J183" s="930">
        <f t="shared" ref="J183:J186" si="62">B183+D183+F183+H183</f>
        <v>0</v>
      </c>
      <c r="K183" s="960">
        <f t="shared" ref="K183:K186" si="63">C183+E183+G183+I183</f>
        <v>0</v>
      </c>
      <c r="L183" s="964"/>
      <c r="M183" s="928"/>
      <c r="N183" s="930">
        <f t="shared" si="60"/>
        <v>0</v>
      </c>
      <c r="O183" s="924">
        <f t="shared" si="61"/>
        <v>0</v>
      </c>
    </row>
    <row r="184" spans="1:16" ht="12.75" customHeight="1" x14ac:dyDescent="0.2">
      <c r="A184" s="932"/>
      <c r="B184" s="927"/>
      <c r="C184" s="928"/>
      <c r="D184" s="927"/>
      <c r="E184" s="928"/>
      <c r="F184" s="927"/>
      <c r="G184" s="928"/>
      <c r="H184" s="927"/>
      <c r="I184" s="928"/>
      <c r="J184" s="930">
        <f t="shared" si="62"/>
        <v>0</v>
      </c>
      <c r="K184" s="960">
        <f t="shared" si="63"/>
        <v>0</v>
      </c>
      <c r="L184" s="964"/>
      <c r="M184" s="928"/>
      <c r="N184" s="930">
        <f t="shared" si="60"/>
        <v>0</v>
      </c>
      <c r="O184" s="924">
        <f t="shared" si="61"/>
        <v>0</v>
      </c>
    </row>
    <row r="185" spans="1:16" ht="12.75" customHeight="1" x14ac:dyDescent="0.2">
      <c r="A185" s="932"/>
      <c r="B185" s="927"/>
      <c r="C185" s="928"/>
      <c r="D185" s="927"/>
      <c r="E185" s="928"/>
      <c r="F185" s="927"/>
      <c r="G185" s="928"/>
      <c r="H185" s="927"/>
      <c r="I185" s="928"/>
      <c r="J185" s="930">
        <f t="shared" si="62"/>
        <v>0</v>
      </c>
      <c r="K185" s="960">
        <f t="shared" si="63"/>
        <v>0</v>
      </c>
      <c r="L185" s="964"/>
      <c r="M185" s="928"/>
      <c r="N185" s="930">
        <f t="shared" si="60"/>
        <v>0</v>
      </c>
      <c r="O185" s="924">
        <f t="shared" si="61"/>
        <v>0</v>
      </c>
    </row>
    <row r="186" spans="1:16" ht="12.75" customHeight="1" x14ac:dyDescent="0.2">
      <c r="A186" s="935"/>
      <c r="B186" s="936"/>
      <c r="C186" s="937"/>
      <c r="D186" s="936"/>
      <c r="E186" s="937"/>
      <c r="F186" s="936"/>
      <c r="G186" s="937"/>
      <c r="H186" s="936"/>
      <c r="I186" s="937"/>
      <c r="J186" s="938">
        <f t="shared" si="62"/>
        <v>0</v>
      </c>
      <c r="K186" s="961">
        <f t="shared" si="63"/>
        <v>0</v>
      </c>
      <c r="L186" s="965"/>
      <c r="M186" s="937"/>
      <c r="N186" s="938">
        <f t="shared" si="60"/>
        <v>0</v>
      </c>
      <c r="O186" s="943">
        <f t="shared" si="61"/>
        <v>0</v>
      </c>
    </row>
    <row r="187" spans="1:16" ht="12.75" customHeight="1" x14ac:dyDescent="0.2">
      <c r="A187" s="944" t="s">
        <v>10</v>
      </c>
      <c r="B187" s="945">
        <f>SUM(B182:B186)</f>
        <v>0</v>
      </c>
      <c r="C187" s="946">
        <f t="shared" ref="C187:O187" si="64">SUM(C182:C186)</f>
        <v>0</v>
      </c>
      <c r="D187" s="945">
        <f t="shared" si="64"/>
        <v>0</v>
      </c>
      <c r="E187" s="947">
        <f t="shared" si="64"/>
        <v>0</v>
      </c>
      <c r="F187" s="945">
        <f t="shared" si="64"/>
        <v>0</v>
      </c>
      <c r="G187" s="947">
        <f t="shared" si="64"/>
        <v>0</v>
      </c>
      <c r="H187" s="945">
        <f t="shared" si="64"/>
        <v>0</v>
      </c>
      <c r="I187" s="947">
        <f t="shared" si="64"/>
        <v>0</v>
      </c>
      <c r="J187" s="945">
        <f t="shared" si="64"/>
        <v>0</v>
      </c>
      <c r="K187" s="962">
        <f t="shared" si="64"/>
        <v>0</v>
      </c>
      <c r="L187" s="966">
        <f t="shared" si="64"/>
        <v>0</v>
      </c>
      <c r="M187" s="947">
        <f t="shared" si="64"/>
        <v>0</v>
      </c>
      <c r="N187" s="945">
        <f t="shared" si="64"/>
        <v>0</v>
      </c>
      <c r="O187" s="947">
        <f t="shared" si="64"/>
        <v>0</v>
      </c>
    </row>
    <row r="188" spans="1:16" ht="12.75" customHeight="1" x14ac:dyDescent="0.2">
      <c r="A188" s="319"/>
      <c r="B188" s="1064" t="s">
        <v>353</v>
      </c>
      <c r="C188" s="1065"/>
      <c r="D188" s="933">
        <f>B187+F187</f>
        <v>0</v>
      </c>
      <c r="E188" s="934">
        <f>C187+G187</f>
        <v>0</v>
      </c>
      <c r="F188" s="523"/>
      <c r="G188" s="523"/>
      <c r="H188" s="523"/>
      <c r="I188" s="523"/>
      <c r="L188" s="523"/>
      <c r="M188" s="523"/>
      <c r="N188" s="319"/>
      <c r="O188" s="319"/>
    </row>
    <row r="189" spans="1:16" ht="12.75" customHeight="1" x14ac:dyDescent="0.2">
      <c r="A189" s="319"/>
      <c r="B189" s="1066" t="s">
        <v>354</v>
      </c>
      <c r="C189" s="1067"/>
      <c r="D189" s="925">
        <f>D187+F187</f>
        <v>0</v>
      </c>
      <c r="E189" s="926">
        <f>E187+G187</f>
        <v>0</v>
      </c>
      <c r="F189" s="523"/>
      <c r="G189" s="523"/>
      <c r="H189" s="523"/>
      <c r="I189" s="523"/>
      <c r="L189" s="523"/>
      <c r="M189" s="523"/>
      <c r="N189" s="319"/>
      <c r="O189" s="319"/>
    </row>
    <row r="190" spans="1:16" ht="12.75" customHeight="1" x14ac:dyDescent="0.2"/>
    <row r="191" spans="1:16" ht="12.75" customHeight="1" x14ac:dyDescent="0.2">
      <c r="A191" s="1082" t="s">
        <v>59</v>
      </c>
      <c r="B191" s="1040"/>
      <c r="C191" s="1083">
        <f>'LIHTC AppFraction'!C21</f>
        <v>0</v>
      </c>
      <c r="D191" s="1062"/>
      <c r="E191" s="1062"/>
      <c r="F191" s="1063"/>
      <c r="G191" s="1063"/>
      <c r="H191" s="1082" t="s">
        <v>169</v>
      </c>
      <c r="I191" s="1082"/>
      <c r="J191" s="1062">
        <f>'LIHTC AppFraction'!B21</f>
        <v>0</v>
      </c>
      <c r="K191" s="1062"/>
      <c r="L191" s="1062"/>
      <c r="M191" s="1062"/>
      <c r="N191" s="1063"/>
    </row>
    <row r="192" spans="1:16" ht="12.75" customHeight="1" x14ac:dyDescent="0.2">
      <c r="A192" s="931"/>
      <c r="B192" s="1084" t="s">
        <v>170</v>
      </c>
      <c r="C192" s="1061"/>
      <c r="D192" s="1053" t="s">
        <v>171</v>
      </c>
      <c r="E192" s="1061"/>
      <c r="F192" s="1053" t="s">
        <v>172</v>
      </c>
      <c r="G192" s="1061"/>
      <c r="H192" s="1053" t="s">
        <v>67</v>
      </c>
      <c r="I192" s="1061"/>
      <c r="J192" s="1059" t="s">
        <v>68</v>
      </c>
      <c r="K192" s="1060"/>
      <c r="L192" s="1053" t="s">
        <v>173</v>
      </c>
      <c r="M192" s="1061"/>
      <c r="N192" s="1068" t="s">
        <v>50</v>
      </c>
      <c r="O192" s="1069"/>
      <c r="P192">
        <v>14</v>
      </c>
    </row>
    <row r="193" spans="1:16" ht="12.75" customHeight="1" x14ac:dyDescent="0.2">
      <c r="A193" s="1070" t="s">
        <v>69</v>
      </c>
      <c r="B193" s="1072" t="s">
        <v>70</v>
      </c>
      <c r="C193" s="1074" t="s">
        <v>71</v>
      </c>
      <c r="D193" s="1072" t="s">
        <v>70</v>
      </c>
      <c r="E193" s="1074" t="s">
        <v>71</v>
      </c>
      <c r="F193" s="1072" t="s">
        <v>70</v>
      </c>
      <c r="G193" s="1074" t="s">
        <v>71</v>
      </c>
      <c r="H193" s="1072" t="s">
        <v>70</v>
      </c>
      <c r="I193" s="1074" t="s">
        <v>71</v>
      </c>
      <c r="J193" s="1072" t="s">
        <v>70</v>
      </c>
      <c r="K193" s="1085" t="s">
        <v>71</v>
      </c>
      <c r="L193" s="1079" t="s">
        <v>70</v>
      </c>
      <c r="M193" s="1074" t="s">
        <v>71</v>
      </c>
      <c r="N193" s="1072" t="s">
        <v>70</v>
      </c>
      <c r="O193" s="1074" t="s">
        <v>71</v>
      </c>
    </row>
    <row r="194" spans="1:16" ht="12.75" customHeight="1" x14ac:dyDescent="0.2">
      <c r="A194" s="1071"/>
      <c r="B194" s="1073"/>
      <c r="C194" s="1075"/>
      <c r="D194" s="1073"/>
      <c r="E194" s="1075"/>
      <c r="F194" s="1073"/>
      <c r="G194" s="1075"/>
      <c r="H194" s="1073"/>
      <c r="I194" s="1075"/>
      <c r="J194" s="1076"/>
      <c r="K194" s="1086"/>
      <c r="L194" s="1080"/>
      <c r="M194" s="1081"/>
      <c r="N194" s="1076"/>
      <c r="O194" s="1081"/>
    </row>
    <row r="195" spans="1:16" ht="12.75" customHeight="1" x14ac:dyDescent="0.2">
      <c r="A195" s="950"/>
      <c r="B195" s="951"/>
      <c r="C195" s="952"/>
      <c r="D195" s="951"/>
      <c r="E195" s="952"/>
      <c r="F195" s="951"/>
      <c r="G195" s="952"/>
      <c r="H195" s="951"/>
      <c r="I195" s="952"/>
      <c r="J195" s="953">
        <f>B195+D195+F195+H195</f>
        <v>0</v>
      </c>
      <c r="K195" s="959">
        <f>C195+E195+G195+I195</f>
        <v>0</v>
      </c>
      <c r="L195" s="963"/>
      <c r="M195" s="952"/>
      <c r="N195" s="953">
        <f t="shared" ref="N195:N199" si="65">J195+L195</f>
        <v>0</v>
      </c>
      <c r="O195" s="958">
        <f t="shared" ref="O195:O199" si="66">K195+M195</f>
        <v>0</v>
      </c>
    </row>
    <row r="196" spans="1:16" ht="12.75" customHeight="1" x14ac:dyDescent="0.2">
      <c r="A196" s="932"/>
      <c r="B196" s="927"/>
      <c r="C196" s="928"/>
      <c r="D196" s="927"/>
      <c r="E196" s="928"/>
      <c r="F196" s="927"/>
      <c r="G196" s="929"/>
      <c r="H196" s="927"/>
      <c r="I196" s="928"/>
      <c r="J196" s="930">
        <f t="shared" ref="J196:J199" si="67">B196+D196+F196+H196</f>
        <v>0</v>
      </c>
      <c r="K196" s="960">
        <f t="shared" ref="K196:K199" si="68">C196+E196+G196+I196</f>
        <v>0</v>
      </c>
      <c r="L196" s="964"/>
      <c r="M196" s="928"/>
      <c r="N196" s="930">
        <f t="shared" si="65"/>
        <v>0</v>
      </c>
      <c r="O196" s="924">
        <f t="shared" si="66"/>
        <v>0</v>
      </c>
    </row>
    <row r="197" spans="1:16" ht="12.75" customHeight="1" x14ac:dyDescent="0.2">
      <c r="A197" s="932"/>
      <c r="B197" s="927"/>
      <c r="C197" s="928"/>
      <c r="D197" s="927"/>
      <c r="E197" s="928"/>
      <c r="F197" s="927"/>
      <c r="G197" s="928"/>
      <c r="H197" s="927"/>
      <c r="I197" s="928"/>
      <c r="J197" s="930">
        <f t="shared" si="67"/>
        <v>0</v>
      </c>
      <c r="K197" s="960">
        <f t="shared" si="68"/>
        <v>0</v>
      </c>
      <c r="L197" s="964"/>
      <c r="M197" s="928"/>
      <c r="N197" s="930">
        <f t="shared" si="65"/>
        <v>0</v>
      </c>
      <c r="O197" s="924">
        <f t="shared" si="66"/>
        <v>0</v>
      </c>
    </row>
    <row r="198" spans="1:16" ht="12.75" customHeight="1" x14ac:dyDescent="0.2">
      <c r="A198" s="932"/>
      <c r="B198" s="927"/>
      <c r="C198" s="928"/>
      <c r="D198" s="927"/>
      <c r="E198" s="928"/>
      <c r="F198" s="927"/>
      <c r="G198" s="928"/>
      <c r="H198" s="927"/>
      <c r="I198" s="928"/>
      <c r="J198" s="930">
        <f t="shared" si="67"/>
        <v>0</v>
      </c>
      <c r="K198" s="960">
        <f t="shared" si="68"/>
        <v>0</v>
      </c>
      <c r="L198" s="964"/>
      <c r="M198" s="928"/>
      <c r="N198" s="930">
        <f t="shared" si="65"/>
        <v>0</v>
      </c>
      <c r="O198" s="924">
        <f t="shared" si="66"/>
        <v>0</v>
      </c>
    </row>
    <row r="199" spans="1:16" ht="12.75" customHeight="1" x14ac:dyDescent="0.2">
      <c r="A199" s="935"/>
      <c r="B199" s="936"/>
      <c r="C199" s="937"/>
      <c r="D199" s="936"/>
      <c r="E199" s="937"/>
      <c r="F199" s="936"/>
      <c r="G199" s="937"/>
      <c r="H199" s="936"/>
      <c r="I199" s="937"/>
      <c r="J199" s="938">
        <f t="shared" si="67"/>
        <v>0</v>
      </c>
      <c r="K199" s="961">
        <f t="shared" si="68"/>
        <v>0</v>
      </c>
      <c r="L199" s="965"/>
      <c r="M199" s="937"/>
      <c r="N199" s="938">
        <f t="shared" si="65"/>
        <v>0</v>
      </c>
      <c r="O199" s="943">
        <f t="shared" si="66"/>
        <v>0</v>
      </c>
    </row>
    <row r="200" spans="1:16" ht="12.75" customHeight="1" x14ac:dyDescent="0.2">
      <c r="A200" s="944" t="s">
        <v>10</v>
      </c>
      <c r="B200" s="945">
        <f>SUM(B195:B199)</f>
        <v>0</v>
      </c>
      <c r="C200" s="946">
        <f t="shared" ref="C200:O200" si="69">SUM(C195:C199)</f>
        <v>0</v>
      </c>
      <c r="D200" s="945">
        <f t="shared" si="69"/>
        <v>0</v>
      </c>
      <c r="E200" s="947">
        <f t="shared" si="69"/>
        <v>0</v>
      </c>
      <c r="F200" s="945">
        <f t="shared" si="69"/>
        <v>0</v>
      </c>
      <c r="G200" s="947">
        <f t="shared" si="69"/>
        <v>0</v>
      </c>
      <c r="H200" s="945">
        <f t="shared" si="69"/>
        <v>0</v>
      </c>
      <c r="I200" s="947">
        <f t="shared" si="69"/>
        <v>0</v>
      </c>
      <c r="J200" s="945">
        <f t="shared" si="69"/>
        <v>0</v>
      </c>
      <c r="K200" s="962">
        <f t="shared" si="69"/>
        <v>0</v>
      </c>
      <c r="L200" s="966">
        <f t="shared" si="69"/>
        <v>0</v>
      </c>
      <c r="M200" s="947">
        <f t="shared" si="69"/>
        <v>0</v>
      </c>
      <c r="N200" s="945">
        <f t="shared" si="69"/>
        <v>0</v>
      </c>
      <c r="O200" s="947">
        <f t="shared" si="69"/>
        <v>0</v>
      </c>
    </row>
    <row r="201" spans="1:16" ht="12.75" customHeight="1" x14ac:dyDescent="0.2">
      <c r="A201" s="319"/>
      <c r="B201" s="1064" t="s">
        <v>353</v>
      </c>
      <c r="C201" s="1065"/>
      <c r="D201" s="933">
        <f>B200+F200</f>
        <v>0</v>
      </c>
      <c r="E201" s="934">
        <f>C200+G200</f>
        <v>0</v>
      </c>
      <c r="F201" s="523"/>
      <c r="G201" s="523"/>
      <c r="H201" s="523"/>
      <c r="I201" s="523"/>
      <c r="L201" s="523"/>
      <c r="M201" s="523"/>
      <c r="N201" s="319"/>
      <c r="O201" s="319"/>
    </row>
    <row r="202" spans="1:16" ht="12.75" customHeight="1" x14ac:dyDescent="0.2">
      <c r="A202" s="319"/>
      <c r="B202" s="1066" t="s">
        <v>354</v>
      </c>
      <c r="C202" s="1067"/>
      <c r="D202" s="925">
        <f>D200+F200</f>
        <v>0</v>
      </c>
      <c r="E202" s="926">
        <f>E200+G200</f>
        <v>0</v>
      </c>
      <c r="F202" s="523"/>
      <c r="G202" s="523"/>
      <c r="H202" s="523"/>
      <c r="I202" s="523"/>
      <c r="L202" s="523"/>
      <c r="M202" s="523"/>
      <c r="N202" s="319"/>
      <c r="O202" s="319"/>
    </row>
    <row r="203" spans="1:16" ht="12.75" customHeight="1" x14ac:dyDescent="0.2">
      <c r="A203" s="1039" t="s">
        <v>58</v>
      </c>
      <c r="B203" s="1040"/>
      <c r="C203" s="1087" t="str">
        <f>'Summary &amp; Dec of Subsidies'!$D$3</f>
        <v xml:space="preserve"> </v>
      </c>
      <c r="D203" s="1088"/>
      <c r="E203" s="1088"/>
      <c r="F203" s="1088"/>
      <c r="G203" s="32"/>
      <c r="H203" s="32"/>
      <c r="I203" s="32"/>
      <c r="J203" s="32"/>
      <c r="K203" s="32"/>
      <c r="L203" s="317"/>
      <c r="M203" s="317"/>
      <c r="N203" s="102"/>
      <c r="O203" s="102" t="s">
        <v>344</v>
      </c>
    </row>
    <row r="204" spans="1:16" ht="12.75" customHeight="1" x14ac:dyDescent="0.2">
      <c r="A204" s="1040" t="s">
        <v>102</v>
      </c>
      <c r="B204" s="1089"/>
      <c r="C204" s="1090" t="str">
        <f>'Summary &amp; Dec of Subsidies'!$D$4</f>
        <v xml:space="preserve"> </v>
      </c>
      <c r="D204" s="1090"/>
      <c r="E204" s="1090"/>
      <c r="F204" s="1090"/>
      <c r="G204" s="32"/>
      <c r="H204" s="32"/>
      <c r="I204" s="32"/>
      <c r="J204" s="32"/>
      <c r="K204" s="32"/>
      <c r="L204" s="317"/>
      <c r="M204" s="317"/>
      <c r="N204" s="102"/>
      <c r="O204" s="102"/>
    </row>
    <row r="205" spans="1:16" ht="12.75" customHeight="1" x14ac:dyDescent="0.2"/>
    <row r="206" spans="1:16" ht="12.75" customHeight="1" x14ac:dyDescent="0.2">
      <c r="A206" s="1082" t="s">
        <v>59</v>
      </c>
      <c r="B206" s="1040"/>
      <c r="C206" s="1083">
        <f>'LIHTC AppFraction'!C22</f>
        <v>0</v>
      </c>
      <c r="D206" s="1062"/>
      <c r="E206" s="1062"/>
      <c r="F206" s="1063"/>
      <c r="G206" s="1063"/>
      <c r="H206" s="1082" t="s">
        <v>169</v>
      </c>
      <c r="I206" s="1082"/>
      <c r="J206" s="1062">
        <f>'LIHTC AppFraction'!B22</f>
        <v>0</v>
      </c>
      <c r="K206" s="1062"/>
      <c r="L206" s="1062"/>
      <c r="M206" s="1062"/>
      <c r="N206" s="1063"/>
    </row>
    <row r="207" spans="1:16" ht="12.75" customHeight="1" x14ac:dyDescent="0.2">
      <c r="A207" s="931"/>
      <c r="B207" s="1084" t="s">
        <v>170</v>
      </c>
      <c r="C207" s="1061"/>
      <c r="D207" s="1053" t="s">
        <v>171</v>
      </c>
      <c r="E207" s="1061"/>
      <c r="F207" s="1053" t="s">
        <v>172</v>
      </c>
      <c r="G207" s="1061"/>
      <c r="H207" s="1053" t="s">
        <v>67</v>
      </c>
      <c r="I207" s="1061"/>
      <c r="J207" s="1059" t="s">
        <v>68</v>
      </c>
      <c r="K207" s="1060"/>
      <c r="L207" s="1053" t="s">
        <v>173</v>
      </c>
      <c r="M207" s="1061"/>
      <c r="N207" s="1068" t="s">
        <v>50</v>
      </c>
      <c r="O207" s="1069"/>
      <c r="P207">
        <v>15</v>
      </c>
    </row>
    <row r="208" spans="1:16" ht="12.75" customHeight="1" x14ac:dyDescent="0.2">
      <c r="A208" s="1070" t="s">
        <v>69</v>
      </c>
      <c r="B208" s="1072" t="s">
        <v>70</v>
      </c>
      <c r="C208" s="1074" t="s">
        <v>71</v>
      </c>
      <c r="D208" s="1072" t="s">
        <v>70</v>
      </c>
      <c r="E208" s="1074" t="s">
        <v>71</v>
      </c>
      <c r="F208" s="1072" t="s">
        <v>70</v>
      </c>
      <c r="G208" s="1074" t="s">
        <v>71</v>
      </c>
      <c r="H208" s="1072" t="s">
        <v>70</v>
      </c>
      <c r="I208" s="1074" t="s">
        <v>71</v>
      </c>
      <c r="J208" s="1072" t="s">
        <v>70</v>
      </c>
      <c r="K208" s="1085" t="s">
        <v>71</v>
      </c>
      <c r="L208" s="1079" t="s">
        <v>70</v>
      </c>
      <c r="M208" s="1074" t="s">
        <v>71</v>
      </c>
      <c r="N208" s="1072" t="s">
        <v>70</v>
      </c>
      <c r="O208" s="1074" t="s">
        <v>71</v>
      </c>
    </row>
    <row r="209" spans="1:16" ht="12.75" customHeight="1" x14ac:dyDescent="0.2">
      <c r="A209" s="1071"/>
      <c r="B209" s="1073"/>
      <c r="C209" s="1075"/>
      <c r="D209" s="1073"/>
      <c r="E209" s="1075"/>
      <c r="F209" s="1073"/>
      <c r="G209" s="1075"/>
      <c r="H209" s="1073"/>
      <c r="I209" s="1075"/>
      <c r="J209" s="1076"/>
      <c r="K209" s="1086"/>
      <c r="L209" s="1080"/>
      <c r="M209" s="1081"/>
      <c r="N209" s="1076"/>
      <c r="O209" s="1081"/>
    </row>
    <row r="210" spans="1:16" ht="12.75" customHeight="1" x14ac:dyDescent="0.2">
      <c r="A210" s="950"/>
      <c r="B210" s="951"/>
      <c r="C210" s="952"/>
      <c r="D210" s="951"/>
      <c r="E210" s="952"/>
      <c r="F210" s="951"/>
      <c r="G210" s="952"/>
      <c r="H210" s="951"/>
      <c r="I210" s="952"/>
      <c r="J210" s="953">
        <f>B210+D210+F210+H210</f>
        <v>0</v>
      </c>
      <c r="K210" s="959">
        <f>C210+E210+G210+I210</f>
        <v>0</v>
      </c>
      <c r="L210" s="963"/>
      <c r="M210" s="952"/>
      <c r="N210" s="953">
        <f t="shared" ref="N210:N214" si="70">J210+L210</f>
        <v>0</v>
      </c>
      <c r="O210" s="958">
        <f t="shared" ref="O210:O214" si="71">K210+M210</f>
        <v>0</v>
      </c>
    </row>
    <row r="211" spans="1:16" ht="12.75" customHeight="1" x14ac:dyDescent="0.2">
      <c r="A211" s="932"/>
      <c r="B211" s="927"/>
      <c r="C211" s="928"/>
      <c r="D211" s="927"/>
      <c r="E211" s="928"/>
      <c r="F211" s="927"/>
      <c r="G211" s="929"/>
      <c r="H211" s="927"/>
      <c r="I211" s="928"/>
      <c r="J211" s="930">
        <f t="shared" ref="J211:J214" si="72">B211+D211+F211+H211</f>
        <v>0</v>
      </c>
      <c r="K211" s="960">
        <f t="shared" ref="K211:K214" si="73">C211+E211+G211+I211</f>
        <v>0</v>
      </c>
      <c r="L211" s="964"/>
      <c r="M211" s="928"/>
      <c r="N211" s="930">
        <f t="shared" si="70"/>
        <v>0</v>
      </c>
      <c r="O211" s="924">
        <f t="shared" si="71"/>
        <v>0</v>
      </c>
    </row>
    <row r="212" spans="1:16" ht="12.75" customHeight="1" x14ac:dyDescent="0.2">
      <c r="A212" s="932"/>
      <c r="B212" s="927"/>
      <c r="C212" s="928"/>
      <c r="D212" s="927"/>
      <c r="E212" s="928"/>
      <c r="F212" s="927"/>
      <c r="G212" s="928"/>
      <c r="H212" s="927"/>
      <c r="I212" s="928"/>
      <c r="J212" s="930">
        <f t="shared" si="72"/>
        <v>0</v>
      </c>
      <c r="K212" s="960">
        <f t="shared" si="73"/>
        <v>0</v>
      </c>
      <c r="L212" s="964"/>
      <c r="M212" s="928"/>
      <c r="N212" s="930">
        <f t="shared" si="70"/>
        <v>0</v>
      </c>
      <c r="O212" s="924">
        <f t="shared" si="71"/>
        <v>0</v>
      </c>
    </row>
    <row r="213" spans="1:16" ht="12.75" customHeight="1" x14ac:dyDescent="0.2">
      <c r="A213" s="932"/>
      <c r="B213" s="927"/>
      <c r="C213" s="928"/>
      <c r="D213" s="927"/>
      <c r="E213" s="928"/>
      <c r="F213" s="927"/>
      <c r="G213" s="928"/>
      <c r="H213" s="927"/>
      <c r="I213" s="928"/>
      <c r="J213" s="930">
        <f t="shared" si="72"/>
        <v>0</v>
      </c>
      <c r="K213" s="960">
        <f t="shared" si="73"/>
        <v>0</v>
      </c>
      <c r="L213" s="964"/>
      <c r="M213" s="928"/>
      <c r="N213" s="930">
        <f t="shared" si="70"/>
        <v>0</v>
      </c>
      <c r="O213" s="924">
        <f t="shared" si="71"/>
        <v>0</v>
      </c>
    </row>
    <row r="214" spans="1:16" ht="12.75" customHeight="1" x14ac:dyDescent="0.2">
      <c r="A214" s="935"/>
      <c r="B214" s="936"/>
      <c r="C214" s="937"/>
      <c r="D214" s="936"/>
      <c r="E214" s="937"/>
      <c r="F214" s="936"/>
      <c r="G214" s="937"/>
      <c r="H214" s="936"/>
      <c r="I214" s="937"/>
      <c r="J214" s="938">
        <f t="shared" si="72"/>
        <v>0</v>
      </c>
      <c r="K214" s="961">
        <f t="shared" si="73"/>
        <v>0</v>
      </c>
      <c r="L214" s="965"/>
      <c r="M214" s="937"/>
      <c r="N214" s="938">
        <f t="shared" si="70"/>
        <v>0</v>
      </c>
      <c r="O214" s="943">
        <f t="shared" si="71"/>
        <v>0</v>
      </c>
    </row>
    <row r="215" spans="1:16" ht="12.75" customHeight="1" x14ac:dyDescent="0.2">
      <c r="A215" s="944" t="s">
        <v>10</v>
      </c>
      <c r="B215" s="945">
        <f>SUM(B210:B214)</f>
        <v>0</v>
      </c>
      <c r="C215" s="946">
        <f t="shared" ref="C215:O215" si="74">SUM(C210:C214)</f>
        <v>0</v>
      </c>
      <c r="D215" s="945">
        <f t="shared" si="74"/>
        <v>0</v>
      </c>
      <c r="E215" s="947">
        <f t="shared" si="74"/>
        <v>0</v>
      </c>
      <c r="F215" s="945">
        <f t="shared" si="74"/>
        <v>0</v>
      </c>
      <c r="G215" s="947">
        <f t="shared" si="74"/>
        <v>0</v>
      </c>
      <c r="H215" s="945">
        <f t="shared" si="74"/>
        <v>0</v>
      </c>
      <c r="I215" s="947">
        <f t="shared" si="74"/>
        <v>0</v>
      </c>
      <c r="J215" s="945">
        <f t="shared" si="74"/>
        <v>0</v>
      </c>
      <c r="K215" s="962">
        <f t="shared" si="74"/>
        <v>0</v>
      </c>
      <c r="L215" s="966">
        <f t="shared" si="74"/>
        <v>0</v>
      </c>
      <c r="M215" s="947">
        <f t="shared" si="74"/>
        <v>0</v>
      </c>
      <c r="N215" s="945">
        <f t="shared" si="74"/>
        <v>0</v>
      </c>
      <c r="O215" s="947">
        <f t="shared" si="74"/>
        <v>0</v>
      </c>
    </row>
    <row r="216" spans="1:16" ht="12.75" customHeight="1" x14ac:dyDescent="0.2">
      <c r="A216" s="319"/>
      <c r="B216" s="1064" t="s">
        <v>353</v>
      </c>
      <c r="C216" s="1065"/>
      <c r="D216" s="933">
        <f>B215+F215</f>
        <v>0</v>
      </c>
      <c r="E216" s="934">
        <f>C215+G215</f>
        <v>0</v>
      </c>
      <c r="F216" s="523"/>
      <c r="G216" s="523"/>
      <c r="H216" s="523"/>
      <c r="I216" s="523"/>
      <c r="L216" s="523"/>
      <c r="M216" s="523"/>
      <c r="N216" s="319"/>
      <c r="O216" s="319"/>
    </row>
    <row r="217" spans="1:16" ht="12.75" customHeight="1" x14ac:dyDescent="0.2">
      <c r="A217" s="319"/>
      <c r="B217" s="1066" t="s">
        <v>354</v>
      </c>
      <c r="C217" s="1067"/>
      <c r="D217" s="925">
        <f>D215+F215</f>
        <v>0</v>
      </c>
      <c r="E217" s="926">
        <f>E215+G215</f>
        <v>0</v>
      </c>
      <c r="F217" s="523"/>
      <c r="G217" s="523"/>
      <c r="H217" s="523"/>
      <c r="I217" s="523"/>
      <c r="L217" s="523"/>
      <c r="M217" s="523"/>
      <c r="N217" s="319"/>
      <c r="O217" s="319"/>
    </row>
    <row r="218" spans="1:16" ht="12.75" customHeight="1" x14ac:dyDescent="0.2"/>
    <row r="219" spans="1:16" ht="12.75" customHeight="1" x14ac:dyDescent="0.2">
      <c r="A219" s="1082" t="s">
        <v>59</v>
      </c>
      <c r="B219" s="1040"/>
      <c r="C219" s="1083">
        <f>'LIHTC AppFraction'!C23</f>
        <v>0</v>
      </c>
      <c r="D219" s="1062"/>
      <c r="E219" s="1062"/>
      <c r="F219" s="1063"/>
      <c r="G219" s="1063"/>
      <c r="H219" s="1082" t="s">
        <v>169</v>
      </c>
      <c r="I219" s="1082"/>
      <c r="J219" s="1062">
        <f>'LIHTC AppFraction'!B23</f>
        <v>0</v>
      </c>
      <c r="K219" s="1062"/>
      <c r="L219" s="1062"/>
      <c r="M219" s="1062"/>
      <c r="N219" s="1063"/>
    </row>
    <row r="220" spans="1:16" ht="12.75" customHeight="1" x14ac:dyDescent="0.2">
      <c r="A220" s="931"/>
      <c r="B220" s="1084" t="s">
        <v>170</v>
      </c>
      <c r="C220" s="1061"/>
      <c r="D220" s="1053" t="s">
        <v>171</v>
      </c>
      <c r="E220" s="1061"/>
      <c r="F220" s="1053" t="s">
        <v>172</v>
      </c>
      <c r="G220" s="1061"/>
      <c r="H220" s="1053" t="s">
        <v>67</v>
      </c>
      <c r="I220" s="1061"/>
      <c r="J220" s="1059" t="s">
        <v>68</v>
      </c>
      <c r="K220" s="1060"/>
      <c r="L220" s="1053" t="s">
        <v>173</v>
      </c>
      <c r="M220" s="1061"/>
      <c r="N220" s="1068" t="s">
        <v>50</v>
      </c>
      <c r="O220" s="1069"/>
      <c r="P220">
        <v>16</v>
      </c>
    </row>
    <row r="221" spans="1:16" ht="12.75" customHeight="1" x14ac:dyDescent="0.2">
      <c r="A221" s="1070" t="s">
        <v>69</v>
      </c>
      <c r="B221" s="1072" t="s">
        <v>70</v>
      </c>
      <c r="C221" s="1074" t="s">
        <v>71</v>
      </c>
      <c r="D221" s="1072" t="s">
        <v>70</v>
      </c>
      <c r="E221" s="1074" t="s">
        <v>71</v>
      </c>
      <c r="F221" s="1072" t="s">
        <v>70</v>
      </c>
      <c r="G221" s="1074" t="s">
        <v>71</v>
      </c>
      <c r="H221" s="1072" t="s">
        <v>70</v>
      </c>
      <c r="I221" s="1074" t="s">
        <v>71</v>
      </c>
      <c r="J221" s="1072" t="s">
        <v>70</v>
      </c>
      <c r="K221" s="1085" t="s">
        <v>71</v>
      </c>
      <c r="L221" s="1079" t="s">
        <v>70</v>
      </c>
      <c r="M221" s="1074" t="s">
        <v>71</v>
      </c>
      <c r="N221" s="1072" t="s">
        <v>70</v>
      </c>
      <c r="O221" s="1074" t="s">
        <v>71</v>
      </c>
    </row>
    <row r="222" spans="1:16" ht="12.75" customHeight="1" x14ac:dyDescent="0.2">
      <c r="A222" s="1071"/>
      <c r="B222" s="1073"/>
      <c r="C222" s="1075"/>
      <c r="D222" s="1073"/>
      <c r="E222" s="1075"/>
      <c r="F222" s="1073"/>
      <c r="G222" s="1075"/>
      <c r="H222" s="1073"/>
      <c r="I222" s="1075"/>
      <c r="J222" s="1076"/>
      <c r="K222" s="1086"/>
      <c r="L222" s="1080"/>
      <c r="M222" s="1081"/>
      <c r="N222" s="1076"/>
      <c r="O222" s="1081"/>
    </row>
    <row r="223" spans="1:16" ht="12.75" customHeight="1" x14ac:dyDescent="0.2">
      <c r="A223" s="950"/>
      <c r="B223" s="951"/>
      <c r="C223" s="952"/>
      <c r="D223" s="951"/>
      <c r="E223" s="952"/>
      <c r="F223" s="951"/>
      <c r="G223" s="952"/>
      <c r="H223" s="951"/>
      <c r="I223" s="952"/>
      <c r="J223" s="953">
        <f>B223+D223+F223+H223</f>
        <v>0</v>
      </c>
      <c r="K223" s="959">
        <f>C223+E223+G223+I223</f>
        <v>0</v>
      </c>
      <c r="L223" s="963"/>
      <c r="M223" s="952"/>
      <c r="N223" s="953">
        <f t="shared" ref="N223:N227" si="75">J223+L223</f>
        <v>0</v>
      </c>
      <c r="O223" s="958">
        <f t="shared" ref="O223:O227" si="76">K223+M223</f>
        <v>0</v>
      </c>
    </row>
    <row r="224" spans="1:16" ht="12.75" customHeight="1" x14ac:dyDescent="0.2">
      <c r="A224" s="932"/>
      <c r="B224" s="927"/>
      <c r="C224" s="928"/>
      <c r="D224" s="927"/>
      <c r="E224" s="928"/>
      <c r="F224" s="927"/>
      <c r="G224" s="929"/>
      <c r="H224" s="927"/>
      <c r="I224" s="928"/>
      <c r="J224" s="930">
        <f t="shared" ref="J224:J227" si="77">B224+D224+F224+H224</f>
        <v>0</v>
      </c>
      <c r="K224" s="960">
        <f t="shared" ref="K224:K227" si="78">C224+E224+G224+I224</f>
        <v>0</v>
      </c>
      <c r="L224" s="964"/>
      <c r="M224" s="928"/>
      <c r="N224" s="930">
        <f t="shared" si="75"/>
        <v>0</v>
      </c>
      <c r="O224" s="924">
        <f t="shared" si="76"/>
        <v>0</v>
      </c>
    </row>
    <row r="225" spans="1:16" ht="12.75" customHeight="1" x14ac:dyDescent="0.2">
      <c r="A225" s="932"/>
      <c r="B225" s="927"/>
      <c r="C225" s="928"/>
      <c r="D225" s="927"/>
      <c r="E225" s="928"/>
      <c r="F225" s="927"/>
      <c r="G225" s="928"/>
      <c r="H225" s="927"/>
      <c r="I225" s="928"/>
      <c r="J225" s="930">
        <f t="shared" si="77"/>
        <v>0</v>
      </c>
      <c r="K225" s="960">
        <f t="shared" si="78"/>
        <v>0</v>
      </c>
      <c r="L225" s="964"/>
      <c r="M225" s="928"/>
      <c r="N225" s="930">
        <f t="shared" si="75"/>
        <v>0</v>
      </c>
      <c r="O225" s="924">
        <f t="shared" si="76"/>
        <v>0</v>
      </c>
    </row>
    <row r="226" spans="1:16" ht="12.75" customHeight="1" x14ac:dyDescent="0.2">
      <c r="A226" s="932"/>
      <c r="B226" s="927"/>
      <c r="C226" s="928"/>
      <c r="D226" s="927"/>
      <c r="E226" s="928"/>
      <c r="F226" s="927"/>
      <c r="G226" s="928"/>
      <c r="H226" s="927"/>
      <c r="I226" s="928"/>
      <c r="J226" s="930">
        <f t="shared" si="77"/>
        <v>0</v>
      </c>
      <c r="K226" s="960">
        <f t="shared" si="78"/>
        <v>0</v>
      </c>
      <c r="L226" s="964"/>
      <c r="M226" s="928"/>
      <c r="N226" s="930">
        <f t="shared" si="75"/>
        <v>0</v>
      </c>
      <c r="O226" s="924">
        <f t="shared" si="76"/>
        <v>0</v>
      </c>
    </row>
    <row r="227" spans="1:16" ht="12.75" customHeight="1" x14ac:dyDescent="0.2">
      <c r="A227" s="935"/>
      <c r="B227" s="936"/>
      <c r="C227" s="937"/>
      <c r="D227" s="936"/>
      <c r="E227" s="937"/>
      <c r="F227" s="936"/>
      <c r="G227" s="937"/>
      <c r="H227" s="936"/>
      <c r="I227" s="937"/>
      <c r="J227" s="938">
        <f t="shared" si="77"/>
        <v>0</v>
      </c>
      <c r="K227" s="961">
        <f t="shared" si="78"/>
        <v>0</v>
      </c>
      <c r="L227" s="965"/>
      <c r="M227" s="937"/>
      <c r="N227" s="938">
        <f t="shared" si="75"/>
        <v>0</v>
      </c>
      <c r="O227" s="943">
        <f t="shared" si="76"/>
        <v>0</v>
      </c>
    </row>
    <row r="228" spans="1:16" ht="12.75" customHeight="1" x14ac:dyDescent="0.2">
      <c r="A228" s="944" t="s">
        <v>10</v>
      </c>
      <c r="B228" s="945">
        <f>SUM(B223:B227)</f>
        <v>0</v>
      </c>
      <c r="C228" s="946">
        <f t="shared" ref="C228:O228" si="79">SUM(C223:C227)</f>
        <v>0</v>
      </c>
      <c r="D228" s="945">
        <f t="shared" si="79"/>
        <v>0</v>
      </c>
      <c r="E228" s="947">
        <f t="shared" si="79"/>
        <v>0</v>
      </c>
      <c r="F228" s="945">
        <f t="shared" si="79"/>
        <v>0</v>
      </c>
      <c r="G228" s="947">
        <f t="shared" si="79"/>
        <v>0</v>
      </c>
      <c r="H228" s="945">
        <f t="shared" si="79"/>
        <v>0</v>
      </c>
      <c r="I228" s="947">
        <f t="shared" si="79"/>
        <v>0</v>
      </c>
      <c r="J228" s="945">
        <f t="shared" si="79"/>
        <v>0</v>
      </c>
      <c r="K228" s="962">
        <f t="shared" si="79"/>
        <v>0</v>
      </c>
      <c r="L228" s="966">
        <f t="shared" si="79"/>
        <v>0</v>
      </c>
      <c r="M228" s="947">
        <f t="shared" si="79"/>
        <v>0</v>
      </c>
      <c r="N228" s="945">
        <f t="shared" si="79"/>
        <v>0</v>
      </c>
      <c r="O228" s="947">
        <f t="shared" si="79"/>
        <v>0</v>
      </c>
    </row>
    <row r="229" spans="1:16" ht="12.75" customHeight="1" x14ac:dyDescent="0.2">
      <c r="A229" s="319"/>
      <c r="B229" s="1064" t="s">
        <v>353</v>
      </c>
      <c r="C229" s="1065"/>
      <c r="D229" s="933">
        <f>B228+F228</f>
        <v>0</v>
      </c>
      <c r="E229" s="934">
        <f>C228+G228</f>
        <v>0</v>
      </c>
      <c r="F229" s="523"/>
      <c r="G229" s="523"/>
      <c r="H229" s="523"/>
      <c r="I229" s="523"/>
      <c r="L229" s="523"/>
      <c r="M229" s="523"/>
      <c r="N229" s="319"/>
      <c r="O229" s="319"/>
    </row>
    <row r="230" spans="1:16" ht="12.75" customHeight="1" x14ac:dyDescent="0.2">
      <c r="A230" s="319"/>
      <c r="B230" s="1066" t="s">
        <v>354</v>
      </c>
      <c r="C230" s="1067"/>
      <c r="D230" s="925">
        <f>D228+F228</f>
        <v>0</v>
      </c>
      <c r="E230" s="926">
        <f>E228+G228</f>
        <v>0</v>
      </c>
      <c r="F230" s="523"/>
      <c r="G230" s="523"/>
      <c r="H230" s="523"/>
      <c r="I230" s="523"/>
      <c r="L230" s="523"/>
      <c r="M230" s="523"/>
      <c r="N230" s="319"/>
      <c r="O230" s="319"/>
    </row>
    <row r="231" spans="1:16" ht="12.75" customHeight="1" x14ac:dyDescent="0.2"/>
    <row r="232" spans="1:16" ht="12.75" customHeight="1" x14ac:dyDescent="0.2">
      <c r="A232" s="1082" t="s">
        <v>59</v>
      </c>
      <c r="B232" s="1040"/>
      <c r="C232" s="1083">
        <f>'LIHTC AppFraction'!C24</f>
        <v>0</v>
      </c>
      <c r="D232" s="1062"/>
      <c r="E232" s="1062"/>
      <c r="F232" s="1063"/>
      <c r="G232" s="1063"/>
      <c r="H232" s="1082" t="s">
        <v>169</v>
      </c>
      <c r="I232" s="1082"/>
      <c r="J232" s="1062">
        <f>'LIHTC AppFraction'!B24</f>
        <v>0</v>
      </c>
      <c r="K232" s="1062"/>
      <c r="L232" s="1062"/>
      <c r="M232" s="1062"/>
      <c r="N232" s="1063"/>
    </row>
    <row r="233" spans="1:16" ht="12.75" customHeight="1" x14ac:dyDescent="0.2">
      <c r="A233" s="931"/>
      <c r="B233" s="1084" t="s">
        <v>170</v>
      </c>
      <c r="C233" s="1061"/>
      <c r="D233" s="1053" t="s">
        <v>171</v>
      </c>
      <c r="E233" s="1061"/>
      <c r="F233" s="1053" t="s">
        <v>172</v>
      </c>
      <c r="G233" s="1061"/>
      <c r="H233" s="1053" t="s">
        <v>67</v>
      </c>
      <c r="I233" s="1061"/>
      <c r="J233" s="1059" t="s">
        <v>68</v>
      </c>
      <c r="K233" s="1060"/>
      <c r="L233" s="1053" t="s">
        <v>173</v>
      </c>
      <c r="M233" s="1061"/>
      <c r="N233" s="1068" t="s">
        <v>50</v>
      </c>
      <c r="O233" s="1069"/>
      <c r="P233">
        <v>17</v>
      </c>
    </row>
    <row r="234" spans="1:16" ht="12.75" customHeight="1" x14ac:dyDescent="0.2">
      <c r="A234" s="1070" t="s">
        <v>69</v>
      </c>
      <c r="B234" s="1072" t="s">
        <v>70</v>
      </c>
      <c r="C234" s="1074" t="s">
        <v>71</v>
      </c>
      <c r="D234" s="1072" t="s">
        <v>70</v>
      </c>
      <c r="E234" s="1074" t="s">
        <v>71</v>
      </c>
      <c r="F234" s="1072" t="s">
        <v>70</v>
      </c>
      <c r="G234" s="1074" t="s">
        <v>71</v>
      </c>
      <c r="H234" s="1072" t="s">
        <v>70</v>
      </c>
      <c r="I234" s="1074" t="s">
        <v>71</v>
      </c>
      <c r="J234" s="1072" t="s">
        <v>70</v>
      </c>
      <c r="K234" s="1085" t="s">
        <v>71</v>
      </c>
      <c r="L234" s="1079" t="s">
        <v>70</v>
      </c>
      <c r="M234" s="1074" t="s">
        <v>71</v>
      </c>
      <c r="N234" s="1072" t="s">
        <v>70</v>
      </c>
      <c r="O234" s="1074" t="s">
        <v>71</v>
      </c>
    </row>
    <row r="235" spans="1:16" ht="12.75" customHeight="1" x14ac:dyDescent="0.2">
      <c r="A235" s="1071"/>
      <c r="B235" s="1073"/>
      <c r="C235" s="1075"/>
      <c r="D235" s="1073"/>
      <c r="E235" s="1075"/>
      <c r="F235" s="1073"/>
      <c r="G235" s="1075"/>
      <c r="H235" s="1073"/>
      <c r="I235" s="1075"/>
      <c r="J235" s="1076"/>
      <c r="K235" s="1086"/>
      <c r="L235" s="1080"/>
      <c r="M235" s="1081"/>
      <c r="N235" s="1076"/>
      <c r="O235" s="1081"/>
    </row>
    <row r="236" spans="1:16" ht="12.75" customHeight="1" x14ac:dyDescent="0.2">
      <c r="A236" s="950"/>
      <c r="B236" s="951"/>
      <c r="C236" s="952"/>
      <c r="D236" s="951"/>
      <c r="E236" s="952"/>
      <c r="F236" s="951"/>
      <c r="G236" s="952"/>
      <c r="H236" s="951"/>
      <c r="I236" s="952"/>
      <c r="J236" s="953">
        <f>B236+D236+F236+H236</f>
        <v>0</v>
      </c>
      <c r="K236" s="959">
        <f>C236+E236+G236+I236</f>
        <v>0</v>
      </c>
      <c r="L236" s="963"/>
      <c r="M236" s="952"/>
      <c r="N236" s="953">
        <f t="shared" ref="N236:N240" si="80">J236+L236</f>
        <v>0</v>
      </c>
      <c r="O236" s="958">
        <f t="shared" ref="O236:O240" si="81">K236+M236</f>
        <v>0</v>
      </c>
    </row>
    <row r="237" spans="1:16" ht="12.75" customHeight="1" x14ac:dyDescent="0.2">
      <c r="A237" s="932"/>
      <c r="B237" s="927"/>
      <c r="C237" s="928"/>
      <c r="D237" s="927"/>
      <c r="E237" s="928"/>
      <c r="F237" s="927"/>
      <c r="G237" s="929"/>
      <c r="H237" s="927"/>
      <c r="I237" s="928"/>
      <c r="J237" s="930">
        <f t="shared" ref="J237:J240" si="82">B237+D237+F237+H237</f>
        <v>0</v>
      </c>
      <c r="K237" s="960">
        <f t="shared" ref="K237:K240" si="83">C237+E237+G237+I237</f>
        <v>0</v>
      </c>
      <c r="L237" s="964"/>
      <c r="M237" s="928"/>
      <c r="N237" s="930">
        <f t="shared" si="80"/>
        <v>0</v>
      </c>
      <c r="O237" s="924">
        <f t="shared" si="81"/>
        <v>0</v>
      </c>
    </row>
    <row r="238" spans="1:16" ht="12.75" customHeight="1" x14ac:dyDescent="0.2">
      <c r="A238" s="932"/>
      <c r="B238" s="927"/>
      <c r="C238" s="928"/>
      <c r="D238" s="927"/>
      <c r="E238" s="928"/>
      <c r="F238" s="927"/>
      <c r="G238" s="928"/>
      <c r="H238" s="927"/>
      <c r="I238" s="928"/>
      <c r="J238" s="930">
        <f t="shared" si="82"/>
        <v>0</v>
      </c>
      <c r="K238" s="960">
        <f t="shared" si="83"/>
        <v>0</v>
      </c>
      <c r="L238" s="964"/>
      <c r="M238" s="928"/>
      <c r="N238" s="930">
        <f t="shared" si="80"/>
        <v>0</v>
      </c>
      <c r="O238" s="924">
        <f t="shared" si="81"/>
        <v>0</v>
      </c>
    </row>
    <row r="239" spans="1:16" ht="12.75" customHeight="1" x14ac:dyDescent="0.2">
      <c r="A239" s="932"/>
      <c r="B239" s="927"/>
      <c r="C239" s="928"/>
      <c r="D239" s="927"/>
      <c r="E239" s="928"/>
      <c r="F239" s="927"/>
      <c r="G239" s="928"/>
      <c r="H239" s="927"/>
      <c r="I239" s="928"/>
      <c r="J239" s="930">
        <f t="shared" si="82"/>
        <v>0</v>
      </c>
      <c r="K239" s="960">
        <f t="shared" si="83"/>
        <v>0</v>
      </c>
      <c r="L239" s="964"/>
      <c r="M239" s="928"/>
      <c r="N239" s="930">
        <f t="shared" si="80"/>
        <v>0</v>
      </c>
      <c r="O239" s="924">
        <f t="shared" si="81"/>
        <v>0</v>
      </c>
    </row>
    <row r="240" spans="1:16" ht="12.75" customHeight="1" x14ac:dyDescent="0.2">
      <c r="A240" s="935"/>
      <c r="B240" s="936"/>
      <c r="C240" s="937"/>
      <c r="D240" s="936"/>
      <c r="E240" s="937"/>
      <c r="F240" s="936"/>
      <c r="G240" s="937"/>
      <c r="H240" s="936"/>
      <c r="I240" s="937"/>
      <c r="J240" s="938">
        <f t="shared" si="82"/>
        <v>0</v>
      </c>
      <c r="K240" s="961">
        <f t="shared" si="83"/>
        <v>0</v>
      </c>
      <c r="L240" s="965"/>
      <c r="M240" s="937"/>
      <c r="N240" s="938">
        <f t="shared" si="80"/>
        <v>0</v>
      </c>
      <c r="O240" s="943">
        <f t="shared" si="81"/>
        <v>0</v>
      </c>
    </row>
    <row r="241" spans="1:16" ht="12.75" customHeight="1" x14ac:dyDescent="0.2">
      <c r="A241" s="944" t="s">
        <v>10</v>
      </c>
      <c r="B241" s="945">
        <f>SUM(B236:B240)</f>
        <v>0</v>
      </c>
      <c r="C241" s="946">
        <f t="shared" ref="C241:O241" si="84">SUM(C236:C240)</f>
        <v>0</v>
      </c>
      <c r="D241" s="945">
        <f t="shared" si="84"/>
        <v>0</v>
      </c>
      <c r="E241" s="947">
        <f t="shared" si="84"/>
        <v>0</v>
      </c>
      <c r="F241" s="945">
        <f t="shared" si="84"/>
        <v>0</v>
      </c>
      <c r="G241" s="947">
        <f t="shared" si="84"/>
        <v>0</v>
      </c>
      <c r="H241" s="945">
        <f t="shared" si="84"/>
        <v>0</v>
      </c>
      <c r="I241" s="947">
        <f t="shared" si="84"/>
        <v>0</v>
      </c>
      <c r="J241" s="945">
        <f t="shared" si="84"/>
        <v>0</v>
      </c>
      <c r="K241" s="962">
        <f t="shared" si="84"/>
        <v>0</v>
      </c>
      <c r="L241" s="966">
        <f t="shared" si="84"/>
        <v>0</v>
      </c>
      <c r="M241" s="947">
        <f t="shared" si="84"/>
        <v>0</v>
      </c>
      <c r="N241" s="945">
        <f t="shared" si="84"/>
        <v>0</v>
      </c>
      <c r="O241" s="947">
        <f t="shared" si="84"/>
        <v>0</v>
      </c>
    </row>
    <row r="242" spans="1:16" ht="12.75" customHeight="1" x14ac:dyDescent="0.2">
      <c r="A242" s="319"/>
      <c r="B242" s="1064" t="s">
        <v>353</v>
      </c>
      <c r="C242" s="1065"/>
      <c r="D242" s="933">
        <f>B241+F241</f>
        <v>0</v>
      </c>
      <c r="E242" s="934">
        <f>C241+G241</f>
        <v>0</v>
      </c>
      <c r="F242" s="523"/>
      <c r="G242" s="523"/>
      <c r="H242" s="523"/>
      <c r="I242" s="523"/>
      <c r="L242" s="523"/>
      <c r="M242" s="523"/>
      <c r="N242" s="319"/>
      <c r="O242" s="319"/>
    </row>
    <row r="243" spans="1:16" ht="12.75" customHeight="1" x14ac:dyDescent="0.2">
      <c r="A243" s="319"/>
      <c r="B243" s="1066" t="s">
        <v>354</v>
      </c>
      <c r="C243" s="1067"/>
      <c r="D243" s="925">
        <f>D241+F241</f>
        <v>0</v>
      </c>
      <c r="E243" s="926">
        <f>E241+G241</f>
        <v>0</v>
      </c>
      <c r="F243" s="523"/>
      <c r="G243" s="523"/>
      <c r="H243" s="523"/>
      <c r="I243" s="523"/>
      <c r="L243" s="523"/>
      <c r="M243" s="523"/>
      <c r="N243" s="319"/>
      <c r="O243" s="319"/>
    </row>
    <row r="244" spans="1:16" ht="12.75" customHeight="1" x14ac:dyDescent="0.2"/>
    <row r="245" spans="1:16" ht="12.75" customHeight="1" x14ac:dyDescent="0.2">
      <c r="A245" s="1082" t="s">
        <v>59</v>
      </c>
      <c r="B245" s="1040"/>
      <c r="C245" s="1083">
        <f>'LIHTC AppFraction'!C25</f>
        <v>0</v>
      </c>
      <c r="D245" s="1062"/>
      <c r="E245" s="1062"/>
      <c r="F245" s="1063"/>
      <c r="G245" s="1063"/>
      <c r="H245" s="1082" t="s">
        <v>169</v>
      </c>
      <c r="I245" s="1082"/>
      <c r="J245" s="1062">
        <f>'LIHTC AppFraction'!B25</f>
        <v>0</v>
      </c>
      <c r="K245" s="1062"/>
      <c r="L245" s="1062"/>
      <c r="M245" s="1062"/>
      <c r="N245" s="1063"/>
    </row>
    <row r="246" spans="1:16" ht="12.75" customHeight="1" x14ac:dyDescent="0.2">
      <c r="A246" s="931"/>
      <c r="B246" s="1084" t="s">
        <v>170</v>
      </c>
      <c r="C246" s="1061"/>
      <c r="D246" s="1053" t="s">
        <v>171</v>
      </c>
      <c r="E246" s="1061"/>
      <c r="F246" s="1053" t="s">
        <v>172</v>
      </c>
      <c r="G246" s="1061"/>
      <c r="H246" s="1053" t="s">
        <v>67</v>
      </c>
      <c r="I246" s="1061"/>
      <c r="J246" s="1059" t="s">
        <v>68</v>
      </c>
      <c r="K246" s="1060"/>
      <c r="L246" s="1053" t="s">
        <v>173</v>
      </c>
      <c r="M246" s="1061"/>
      <c r="N246" s="1068" t="s">
        <v>50</v>
      </c>
      <c r="O246" s="1069"/>
      <c r="P246">
        <v>18</v>
      </c>
    </row>
    <row r="247" spans="1:16" ht="12.75" customHeight="1" x14ac:dyDescent="0.2">
      <c r="A247" s="1070" t="s">
        <v>69</v>
      </c>
      <c r="B247" s="1072" t="s">
        <v>70</v>
      </c>
      <c r="C247" s="1074" t="s">
        <v>71</v>
      </c>
      <c r="D247" s="1072" t="s">
        <v>70</v>
      </c>
      <c r="E247" s="1074" t="s">
        <v>71</v>
      </c>
      <c r="F247" s="1072" t="s">
        <v>70</v>
      </c>
      <c r="G247" s="1074" t="s">
        <v>71</v>
      </c>
      <c r="H247" s="1072" t="s">
        <v>70</v>
      </c>
      <c r="I247" s="1074" t="s">
        <v>71</v>
      </c>
      <c r="J247" s="1072" t="s">
        <v>70</v>
      </c>
      <c r="K247" s="1085" t="s">
        <v>71</v>
      </c>
      <c r="L247" s="1079" t="s">
        <v>70</v>
      </c>
      <c r="M247" s="1074" t="s">
        <v>71</v>
      </c>
      <c r="N247" s="1072" t="s">
        <v>70</v>
      </c>
      <c r="O247" s="1074" t="s">
        <v>71</v>
      </c>
    </row>
    <row r="248" spans="1:16" ht="12.75" customHeight="1" x14ac:dyDescent="0.2">
      <c r="A248" s="1071"/>
      <c r="B248" s="1073"/>
      <c r="C248" s="1075"/>
      <c r="D248" s="1073"/>
      <c r="E248" s="1075"/>
      <c r="F248" s="1073"/>
      <c r="G248" s="1075"/>
      <c r="H248" s="1073"/>
      <c r="I248" s="1075"/>
      <c r="J248" s="1076"/>
      <c r="K248" s="1086"/>
      <c r="L248" s="1080"/>
      <c r="M248" s="1081"/>
      <c r="N248" s="1076"/>
      <c r="O248" s="1081"/>
    </row>
    <row r="249" spans="1:16" ht="12.75" customHeight="1" x14ac:dyDescent="0.2">
      <c r="A249" s="950"/>
      <c r="B249" s="951"/>
      <c r="C249" s="952"/>
      <c r="D249" s="951"/>
      <c r="E249" s="952"/>
      <c r="F249" s="951"/>
      <c r="G249" s="952"/>
      <c r="H249" s="951"/>
      <c r="I249" s="952"/>
      <c r="J249" s="953">
        <f>B249+D249+F249+H249</f>
        <v>0</v>
      </c>
      <c r="K249" s="959">
        <f>C249+E249+G249+I249</f>
        <v>0</v>
      </c>
      <c r="L249" s="963"/>
      <c r="M249" s="952"/>
      <c r="N249" s="953">
        <f t="shared" ref="N249:N253" si="85">J249+L249</f>
        <v>0</v>
      </c>
      <c r="O249" s="958">
        <f t="shared" ref="O249:O253" si="86">K249+M249</f>
        <v>0</v>
      </c>
    </row>
    <row r="250" spans="1:16" ht="12.75" customHeight="1" x14ac:dyDescent="0.2">
      <c r="A250" s="932"/>
      <c r="B250" s="927"/>
      <c r="C250" s="928"/>
      <c r="D250" s="927"/>
      <c r="E250" s="928"/>
      <c r="F250" s="927"/>
      <c r="G250" s="929"/>
      <c r="H250" s="927"/>
      <c r="I250" s="928"/>
      <c r="J250" s="930">
        <f t="shared" ref="J250:J253" si="87">B250+D250+F250+H250</f>
        <v>0</v>
      </c>
      <c r="K250" s="960">
        <f t="shared" ref="K250:K253" si="88">C250+E250+G250+I250</f>
        <v>0</v>
      </c>
      <c r="L250" s="964"/>
      <c r="M250" s="928"/>
      <c r="N250" s="930">
        <f t="shared" si="85"/>
        <v>0</v>
      </c>
      <c r="O250" s="924">
        <f t="shared" si="86"/>
        <v>0</v>
      </c>
    </row>
    <row r="251" spans="1:16" ht="12.75" customHeight="1" x14ac:dyDescent="0.2">
      <c r="A251" s="932"/>
      <c r="B251" s="927"/>
      <c r="C251" s="928"/>
      <c r="D251" s="927"/>
      <c r="E251" s="928"/>
      <c r="F251" s="927"/>
      <c r="G251" s="928"/>
      <c r="H251" s="927"/>
      <c r="I251" s="928"/>
      <c r="J251" s="930">
        <f t="shared" si="87"/>
        <v>0</v>
      </c>
      <c r="K251" s="960">
        <f t="shared" si="88"/>
        <v>0</v>
      </c>
      <c r="L251" s="964"/>
      <c r="M251" s="928"/>
      <c r="N251" s="930">
        <f t="shared" si="85"/>
        <v>0</v>
      </c>
      <c r="O251" s="924">
        <f t="shared" si="86"/>
        <v>0</v>
      </c>
    </row>
    <row r="252" spans="1:16" ht="12.75" customHeight="1" x14ac:dyDescent="0.2">
      <c r="A252" s="932"/>
      <c r="B252" s="927"/>
      <c r="C252" s="928"/>
      <c r="D252" s="927"/>
      <c r="E252" s="928"/>
      <c r="F252" s="927"/>
      <c r="G252" s="928"/>
      <c r="H252" s="927"/>
      <c r="I252" s="928"/>
      <c r="J252" s="930">
        <f t="shared" si="87"/>
        <v>0</v>
      </c>
      <c r="K252" s="960">
        <f t="shared" si="88"/>
        <v>0</v>
      </c>
      <c r="L252" s="964"/>
      <c r="M252" s="928"/>
      <c r="N252" s="930">
        <f t="shared" si="85"/>
        <v>0</v>
      </c>
      <c r="O252" s="924">
        <f t="shared" si="86"/>
        <v>0</v>
      </c>
    </row>
    <row r="253" spans="1:16" ht="12.75" customHeight="1" x14ac:dyDescent="0.2">
      <c r="A253" s="935"/>
      <c r="B253" s="936"/>
      <c r="C253" s="937"/>
      <c r="D253" s="936"/>
      <c r="E253" s="937"/>
      <c r="F253" s="936"/>
      <c r="G253" s="937"/>
      <c r="H253" s="936"/>
      <c r="I253" s="937"/>
      <c r="J253" s="938">
        <f t="shared" si="87"/>
        <v>0</v>
      </c>
      <c r="K253" s="961">
        <f t="shared" si="88"/>
        <v>0</v>
      </c>
      <c r="L253" s="965"/>
      <c r="M253" s="937"/>
      <c r="N253" s="938">
        <f t="shared" si="85"/>
        <v>0</v>
      </c>
      <c r="O253" s="943">
        <f t="shared" si="86"/>
        <v>0</v>
      </c>
    </row>
    <row r="254" spans="1:16" ht="12.75" customHeight="1" x14ac:dyDescent="0.2">
      <c r="A254" s="944" t="s">
        <v>10</v>
      </c>
      <c r="B254" s="945">
        <f>SUM(B249:B253)</f>
        <v>0</v>
      </c>
      <c r="C254" s="946">
        <f t="shared" ref="C254:O254" si="89">SUM(C249:C253)</f>
        <v>0</v>
      </c>
      <c r="D254" s="945">
        <f t="shared" si="89"/>
        <v>0</v>
      </c>
      <c r="E254" s="947">
        <f t="shared" si="89"/>
        <v>0</v>
      </c>
      <c r="F254" s="945">
        <f t="shared" si="89"/>
        <v>0</v>
      </c>
      <c r="G254" s="947">
        <f t="shared" si="89"/>
        <v>0</v>
      </c>
      <c r="H254" s="945">
        <f t="shared" si="89"/>
        <v>0</v>
      </c>
      <c r="I254" s="947">
        <f t="shared" si="89"/>
        <v>0</v>
      </c>
      <c r="J254" s="945">
        <f t="shared" si="89"/>
        <v>0</v>
      </c>
      <c r="K254" s="962">
        <f t="shared" si="89"/>
        <v>0</v>
      </c>
      <c r="L254" s="966">
        <f t="shared" si="89"/>
        <v>0</v>
      </c>
      <c r="M254" s="947">
        <f t="shared" si="89"/>
        <v>0</v>
      </c>
      <c r="N254" s="945">
        <f t="shared" si="89"/>
        <v>0</v>
      </c>
      <c r="O254" s="947">
        <f t="shared" si="89"/>
        <v>0</v>
      </c>
    </row>
    <row r="255" spans="1:16" ht="12.75" customHeight="1" x14ac:dyDescent="0.2">
      <c r="A255" s="319"/>
      <c r="B255" s="1064" t="s">
        <v>353</v>
      </c>
      <c r="C255" s="1065"/>
      <c r="D255" s="933">
        <f>B254+F254</f>
        <v>0</v>
      </c>
      <c r="E255" s="934">
        <f>C254+G254</f>
        <v>0</v>
      </c>
      <c r="F255" s="523"/>
      <c r="G255" s="523"/>
      <c r="H255" s="523"/>
      <c r="I255" s="523"/>
      <c r="L255" s="523"/>
      <c r="M255" s="523"/>
      <c r="N255" s="319"/>
      <c r="O255" s="319"/>
    </row>
    <row r="256" spans="1:16" ht="12.75" customHeight="1" x14ac:dyDescent="0.2">
      <c r="A256" s="319"/>
      <c r="B256" s="1066" t="s">
        <v>354</v>
      </c>
      <c r="C256" s="1067"/>
      <c r="D256" s="925">
        <f>D254+F254</f>
        <v>0</v>
      </c>
      <c r="E256" s="926">
        <f>E254+G254</f>
        <v>0</v>
      </c>
      <c r="F256" s="523"/>
      <c r="G256" s="523"/>
      <c r="H256" s="523"/>
      <c r="I256" s="523"/>
      <c r="L256" s="523"/>
      <c r="M256" s="523"/>
      <c r="N256" s="319"/>
      <c r="O256" s="319"/>
    </row>
    <row r="257" spans="1:16" ht="12.75" customHeight="1" x14ac:dyDescent="0.2"/>
    <row r="258" spans="1:16" ht="12.75" customHeight="1" x14ac:dyDescent="0.2">
      <c r="A258" s="1082" t="s">
        <v>59</v>
      </c>
      <c r="B258" s="1040"/>
      <c r="C258" s="1083">
        <f>'LIHTC AppFraction'!C26</f>
        <v>0</v>
      </c>
      <c r="D258" s="1062"/>
      <c r="E258" s="1062"/>
      <c r="F258" s="1063"/>
      <c r="G258" s="1063"/>
      <c r="H258" s="1082" t="s">
        <v>169</v>
      </c>
      <c r="I258" s="1082"/>
      <c r="J258" s="1062">
        <f>'LIHTC AppFraction'!B26</f>
        <v>0</v>
      </c>
      <c r="K258" s="1062"/>
      <c r="L258" s="1062"/>
      <c r="M258" s="1062"/>
      <c r="N258" s="1063"/>
    </row>
    <row r="259" spans="1:16" ht="12.75" customHeight="1" x14ac:dyDescent="0.2">
      <c r="A259" s="931"/>
      <c r="B259" s="1084" t="s">
        <v>170</v>
      </c>
      <c r="C259" s="1061"/>
      <c r="D259" s="1053" t="s">
        <v>171</v>
      </c>
      <c r="E259" s="1061"/>
      <c r="F259" s="1053" t="s">
        <v>172</v>
      </c>
      <c r="G259" s="1061"/>
      <c r="H259" s="1053" t="s">
        <v>67</v>
      </c>
      <c r="I259" s="1061"/>
      <c r="J259" s="1059" t="s">
        <v>68</v>
      </c>
      <c r="K259" s="1060"/>
      <c r="L259" s="1053" t="s">
        <v>173</v>
      </c>
      <c r="M259" s="1061"/>
      <c r="N259" s="1068" t="s">
        <v>50</v>
      </c>
      <c r="O259" s="1069"/>
      <c r="P259">
        <v>19</v>
      </c>
    </row>
    <row r="260" spans="1:16" ht="12.75" customHeight="1" x14ac:dyDescent="0.2">
      <c r="A260" s="1070" t="s">
        <v>69</v>
      </c>
      <c r="B260" s="1072" t="s">
        <v>70</v>
      </c>
      <c r="C260" s="1074" t="s">
        <v>71</v>
      </c>
      <c r="D260" s="1072" t="s">
        <v>70</v>
      </c>
      <c r="E260" s="1074" t="s">
        <v>71</v>
      </c>
      <c r="F260" s="1072" t="s">
        <v>70</v>
      </c>
      <c r="G260" s="1074" t="s">
        <v>71</v>
      </c>
      <c r="H260" s="1072" t="s">
        <v>70</v>
      </c>
      <c r="I260" s="1074" t="s">
        <v>71</v>
      </c>
      <c r="J260" s="1072" t="s">
        <v>70</v>
      </c>
      <c r="K260" s="1085" t="s">
        <v>71</v>
      </c>
      <c r="L260" s="1079" t="s">
        <v>70</v>
      </c>
      <c r="M260" s="1074" t="s">
        <v>71</v>
      </c>
      <c r="N260" s="1072" t="s">
        <v>70</v>
      </c>
      <c r="O260" s="1074" t="s">
        <v>71</v>
      </c>
    </row>
    <row r="261" spans="1:16" ht="12.75" customHeight="1" x14ac:dyDescent="0.2">
      <c r="A261" s="1071"/>
      <c r="B261" s="1073"/>
      <c r="C261" s="1075"/>
      <c r="D261" s="1073"/>
      <c r="E261" s="1075"/>
      <c r="F261" s="1073"/>
      <c r="G261" s="1075"/>
      <c r="H261" s="1073"/>
      <c r="I261" s="1075"/>
      <c r="J261" s="1076"/>
      <c r="K261" s="1086"/>
      <c r="L261" s="1080"/>
      <c r="M261" s="1081"/>
      <c r="N261" s="1076"/>
      <c r="O261" s="1081"/>
    </row>
    <row r="262" spans="1:16" ht="12.75" customHeight="1" x14ac:dyDescent="0.2">
      <c r="A262" s="950"/>
      <c r="B262" s="951"/>
      <c r="C262" s="952"/>
      <c r="D262" s="951"/>
      <c r="E262" s="952"/>
      <c r="F262" s="951"/>
      <c r="G262" s="952"/>
      <c r="H262" s="951"/>
      <c r="I262" s="952"/>
      <c r="J262" s="953">
        <f>B262+D262+F262+H262</f>
        <v>0</v>
      </c>
      <c r="K262" s="959">
        <f>C262+E262+G262+I262</f>
        <v>0</v>
      </c>
      <c r="L262" s="963"/>
      <c r="M262" s="952"/>
      <c r="N262" s="953">
        <f t="shared" ref="N262:N266" si="90">J262+L262</f>
        <v>0</v>
      </c>
      <c r="O262" s="958">
        <f t="shared" ref="O262:O266" si="91">K262+M262</f>
        <v>0</v>
      </c>
    </row>
    <row r="263" spans="1:16" ht="12.75" customHeight="1" x14ac:dyDescent="0.2">
      <c r="A263" s="932"/>
      <c r="B263" s="927"/>
      <c r="C263" s="928"/>
      <c r="D263" s="927"/>
      <c r="E263" s="928"/>
      <c r="F263" s="927"/>
      <c r="G263" s="929"/>
      <c r="H263" s="927"/>
      <c r="I263" s="928"/>
      <c r="J263" s="930">
        <f t="shared" ref="J263:J266" si="92">B263+D263+F263+H263</f>
        <v>0</v>
      </c>
      <c r="K263" s="960">
        <f t="shared" ref="K263:K266" si="93">C263+E263+G263+I263</f>
        <v>0</v>
      </c>
      <c r="L263" s="964"/>
      <c r="M263" s="928"/>
      <c r="N263" s="930">
        <f t="shared" si="90"/>
        <v>0</v>
      </c>
      <c r="O263" s="924">
        <f t="shared" si="91"/>
        <v>0</v>
      </c>
    </row>
    <row r="264" spans="1:16" ht="12.75" customHeight="1" x14ac:dyDescent="0.2">
      <c r="A264" s="932"/>
      <c r="B264" s="927"/>
      <c r="C264" s="928"/>
      <c r="D264" s="927"/>
      <c r="E264" s="928"/>
      <c r="F264" s="927"/>
      <c r="G264" s="928"/>
      <c r="H264" s="927"/>
      <c r="I264" s="928"/>
      <c r="J264" s="930">
        <f t="shared" si="92"/>
        <v>0</v>
      </c>
      <c r="K264" s="960">
        <f t="shared" si="93"/>
        <v>0</v>
      </c>
      <c r="L264" s="964"/>
      <c r="M264" s="928"/>
      <c r="N264" s="930">
        <f t="shared" si="90"/>
        <v>0</v>
      </c>
      <c r="O264" s="924">
        <f t="shared" si="91"/>
        <v>0</v>
      </c>
    </row>
    <row r="265" spans="1:16" ht="12.75" customHeight="1" x14ac:dyDescent="0.2">
      <c r="A265" s="932"/>
      <c r="B265" s="927"/>
      <c r="C265" s="928"/>
      <c r="D265" s="927"/>
      <c r="E265" s="928"/>
      <c r="F265" s="927"/>
      <c r="G265" s="928"/>
      <c r="H265" s="927"/>
      <c r="I265" s="928"/>
      <c r="J265" s="930">
        <f t="shared" si="92"/>
        <v>0</v>
      </c>
      <c r="K265" s="960">
        <f t="shared" si="93"/>
        <v>0</v>
      </c>
      <c r="L265" s="964"/>
      <c r="M265" s="928"/>
      <c r="N265" s="930">
        <f t="shared" si="90"/>
        <v>0</v>
      </c>
      <c r="O265" s="924">
        <f t="shared" si="91"/>
        <v>0</v>
      </c>
    </row>
    <row r="266" spans="1:16" ht="12.75" customHeight="1" x14ac:dyDescent="0.2">
      <c r="A266" s="935"/>
      <c r="B266" s="936"/>
      <c r="C266" s="937"/>
      <c r="D266" s="936"/>
      <c r="E266" s="937"/>
      <c r="F266" s="936"/>
      <c r="G266" s="937"/>
      <c r="H266" s="936"/>
      <c r="I266" s="937"/>
      <c r="J266" s="938">
        <f t="shared" si="92"/>
        <v>0</v>
      </c>
      <c r="K266" s="961">
        <f t="shared" si="93"/>
        <v>0</v>
      </c>
      <c r="L266" s="965"/>
      <c r="M266" s="937"/>
      <c r="N266" s="938">
        <f t="shared" si="90"/>
        <v>0</v>
      </c>
      <c r="O266" s="943">
        <f t="shared" si="91"/>
        <v>0</v>
      </c>
    </row>
    <row r="267" spans="1:16" ht="12.75" customHeight="1" x14ac:dyDescent="0.2">
      <c r="A267" s="944" t="s">
        <v>10</v>
      </c>
      <c r="B267" s="945">
        <f>SUM(B262:B266)</f>
        <v>0</v>
      </c>
      <c r="C267" s="946">
        <f t="shared" ref="C267:O267" si="94">SUM(C262:C266)</f>
        <v>0</v>
      </c>
      <c r="D267" s="945">
        <f t="shared" si="94"/>
        <v>0</v>
      </c>
      <c r="E267" s="947">
        <f t="shared" si="94"/>
        <v>0</v>
      </c>
      <c r="F267" s="945">
        <f t="shared" si="94"/>
        <v>0</v>
      </c>
      <c r="G267" s="947">
        <f t="shared" si="94"/>
        <v>0</v>
      </c>
      <c r="H267" s="945">
        <f t="shared" si="94"/>
        <v>0</v>
      </c>
      <c r="I267" s="947">
        <f t="shared" si="94"/>
        <v>0</v>
      </c>
      <c r="J267" s="945">
        <f t="shared" si="94"/>
        <v>0</v>
      </c>
      <c r="K267" s="962">
        <f t="shared" si="94"/>
        <v>0</v>
      </c>
      <c r="L267" s="966">
        <f t="shared" si="94"/>
        <v>0</v>
      </c>
      <c r="M267" s="947">
        <f t="shared" si="94"/>
        <v>0</v>
      </c>
      <c r="N267" s="945">
        <f t="shared" si="94"/>
        <v>0</v>
      </c>
      <c r="O267" s="947">
        <f t="shared" si="94"/>
        <v>0</v>
      </c>
    </row>
    <row r="268" spans="1:16" ht="12.75" customHeight="1" x14ac:dyDescent="0.2">
      <c r="A268" s="319"/>
      <c r="B268" s="1064" t="s">
        <v>353</v>
      </c>
      <c r="C268" s="1065"/>
      <c r="D268" s="933">
        <f>B267+F267</f>
        <v>0</v>
      </c>
      <c r="E268" s="934">
        <f>C267+G267</f>
        <v>0</v>
      </c>
      <c r="F268" s="523"/>
      <c r="G268" s="523"/>
      <c r="H268" s="523"/>
      <c r="I268" s="523"/>
      <c r="L268" s="523"/>
      <c r="M268" s="523"/>
      <c r="N268" s="319"/>
      <c r="O268" s="319"/>
    </row>
    <row r="269" spans="1:16" ht="12.75" customHeight="1" x14ac:dyDescent="0.2">
      <c r="A269" s="319"/>
      <c r="B269" s="1066" t="s">
        <v>354</v>
      </c>
      <c r="C269" s="1067"/>
      <c r="D269" s="925">
        <f>D267+F267</f>
        <v>0</v>
      </c>
      <c r="E269" s="926">
        <f>E267+G267</f>
        <v>0</v>
      </c>
      <c r="F269" s="523"/>
      <c r="G269" s="523"/>
      <c r="H269" s="523"/>
      <c r="I269" s="523"/>
      <c r="L269" s="523"/>
      <c r="M269" s="523"/>
      <c r="N269" s="319"/>
      <c r="O269" s="319"/>
    </row>
    <row r="270" spans="1:16" ht="12.75" customHeight="1" x14ac:dyDescent="0.2">
      <c r="A270" s="1039" t="s">
        <v>58</v>
      </c>
      <c r="B270" s="1040"/>
      <c r="C270" s="1087" t="str">
        <f>'Summary &amp; Dec of Subsidies'!$D$3</f>
        <v xml:space="preserve"> </v>
      </c>
      <c r="D270" s="1088"/>
      <c r="E270" s="1088"/>
      <c r="F270" s="1088"/>
      <c r="G270" s="32"/>
      <c r="H270" s="32"/>
      <c r="I270" s="32"/>
      <c r="J270" s="32"/>
      <c r="K270" s="32"/>
      <c r="L270" s="317"/>
      <c r="M270" s="317"/>
      <c r="N270" s="102"/>
      <c r="O270" s="102" t="s">
        <v>345</v>
      </c>
    </row>
    <row r="271" spans="1:16" ht="12.75" customHeight="1" x14ac:dyDescent="0.2">
      <c r="A271" s="1040" t="s">
        <v>102</v>
      </c>
      <c r="B271" s="1089"/>
      <c r="C271" s="1090" t="str">
        <f>'Summary &amp; Dec of Subsidies'!$D$4</f>
        <v xml:space="preserve"> </v>
      </c>
      <c r="D271" s="1090"/>
      <c r="E271" s="1090"/>
      <c r="F271" s="1090"/>
      <c r="G271" s="32"/>
      <c r="H271" s="32"/>
      <c r="I271" s="32"/>
      <c r="J271" s="32"/>
      <c r="K271" s="32"/>
      <c r="L271" s="317"/>
      <c r="M271" s="317"/>
      <c r="N271" s="102"/>
      <c r="O271" s="102"/>
    </row>
    <row r="272" spans="1:16" ht="12.75" customHeight="1" x14ac:dyDescent="0.2"/>
    <row r="273" spans="1:16" ht="12.75" customHeight="1" x14ac:dyDescent="0.2">
      <c r="A273" s="1082" t="s">
        <v>59</v>
      </c>
      <c r="B273" s="1040"/>
      <c r="C273" s="1083">
        <f>'LIHTC AppFraction'!C27</f>
        <v>0</v>
      </c>
      <c r="D273" s="1062"/>
      <c r="E273" s="1062"/>
      <c r="F273" s="1063"/>
      <c r="G273" s="1063"/>
      <c r="H273" s="1082" t="s">
        <v>169</v>
      </c>
      <c r="I273" s="1082"/>
      <c r="J273" s="1062">
        <f>'LIHTC AppFraction'!B27</f>
        <v>0</v>
      </c>
      <c r="K273" s="1062"/>
      <c r="L273" s="1062"/>
      <c r="M273" s="1062"/>
      <c r="N273" s="1063"/>
    </row>
    <row r="274" spans="1:16" ht="12.75" customHeight="1" x14ac:dyDescent="0.2">
      <c r="A274" s="931"/>
      <c r="B274" s="1084" t="s">
        <v>170</v>
      </c>
      <c r="C274" s="1061"/>
      <c r="D274" s="1053" t="s">
        <v>171</v>
      </c>
      <c r="E274" s="1061"/>
      <c r="F274" s="1053" t="s">
        <v>172</v>
      </c>
      <c r="G274" s="1061"/>
      <c r="H274" s="1053" t="s">
        <v>67</v>
      </c>
      <c r="I274" s="1061"/>
      <c r="J274" s="1059" t="s">
        <v>68</v>
      </c>
      <c r="K274" s="1060"/>
      <c r="L274" s="1053" t="s">
        <v>173</v>
      </c>
      <c r="M274" s="1061"/>
      <c r="N274" s="1068" t="s">
        <v>50</v>
      </c>
      <c r="O274" s="1069"/>
      <c r="P274">
        <v>20</v>
      </c>
    </row>
    <row r="275" spans="1:16" ht="12.75" customHeight="1" x14ac:dyDescent="0.2">
      <c r="A275" s="1070" t="s">
        <v>69</v>
      </c>
      <c r="B275" s="1072" t="s">
        <v>70</v>
      </c>
      <c r="C275" s="1074" t="s">
        <v>71</v>
      </c>
      <c r="D275" s="1072" t="s">
        <v>70</v>
      </c>
      <c r="E275" s="1074" t="s">
        <v>71</v>
      </c>
      <c r="F275" s="1072" t="s">
        <v>70</v>
      </c>
      <c r="G275" s="1074" t="s">
        <v>71</v>
      </c>
      <c r="H275" s="1072" t="s">
        <v>70</v>
      </c>
      <c r="I275" s="1074" t="s">
        <v>71</v>
      </c>
      <c r="J275" s="1072" t="s">
        <v>70</v>
      </c>
      <c r="K275" s="1085" t="s">
        <v>71</v>
      </c>
      <c r="L275" s="1079" t="s">
        <v>70</v>
      </c>
      <c r="M275" s="1074" t="s">
        <v>71</v>
      </c>
      <c r="N275" s="1072" t="s">
        <v>70</v>
      </c>
      <c r="O275" s="1074" t="s">
        <v>71</v>
      </c>
    </row>
    <row r="276" spans="1:16" ht="12.75" customHeight="1" x14ac:dyDescent="0.2">
      <c r="A276" s="1071"/>
      <c r="B276" s="1073"/>
      <c r="C276" s="1075"/>
      <c r="D276" s="1073"/>
      <c r="E276" s="1075"/>
      <c r="F276" s="1073"/>
      <c r="G276" s="1075"/>
      <c r="H276" s="1073"/>
      <c r="I276" s="1075"/>
      <c r="J276" s="1076"/>
      <c r="K276" s="1086"/>
      <c r="L276" s="1080"/>
      <c r="M276" s="1081"/>
      <c r="N276" s="1076"/>
      <c r="O276" s="1081"/>
    </row>
    <row r="277" spans="1:16" ht="12.75" customHeight="1" x14ac:dyDescent="0.2">
      <c r="A277" s="950"/>
      <c r="B277" s="951"/>
      <c r="C277" s="952"/>
      <c r="D277" s="951"/>
      <c r="E277" s="952"/>
      <c r="F277" s="951"/>
      <c r="G277" s="952"/>
      <c r="H277" s="951"/>
      <c r="I277" s="952"/>
      <c r="J277" s="953">
        <f>B277+D277+F277+H277</f>
        <v>0</v>
      </c>
      <c r="K277" s="959">
        <f>C277+E277+G277+I277</f>
        <v>0</v>
      </c>
      <c r="L277" s="963"/>
      <c r="M277" s="952"/>
      <c r="N277" s="953">
        <f t="shared" ref="N277:N281" si="95">J277+L277</f>
        <v>0</v>
      </c>
      <c r="O277" s="958">
        <f t="shared" ref="O277:O281" si="96">K277+M277</f>
        <v>0</v>
      </c>
    </row>
    <row r="278" spans="1:16" ht="12.75" customHeight="1" x14ac:dyDescent="0.2">
      <c r="A278" s="932"/>
      <c r="B278" s="927"/>
      <c r="C278" s="928"/>
      <c r="D278" s="927"/>
      <c r="E278" s="928"/>
      <c r="F278" s="927"/>
      <c r="G278" s="929"/>
      <c r="H278" s="927"/>
      <c r="I278" s="928"/>
      <c r="J278" s="930">
        <f t="shared" ref="J278:J281" si="97">B278+D278+F278+H278</f>
        <v>0</v>
      </c>
      <c r="K278" s="960">
        <f t="shared" ref="K278:K281" si="98">C278+E278+G278+I278</f>
        <v>0</v>
      </c>
      <c r="L278" s="964"/>
      <c r="M278" s="928"/>
      <c r="N278" s="930">
        <f t="shared" si="95"/>
        <v>0</v>
      </c>
      <c r="O278" s="924">
        <f t="shared" si="96"/>
        <v>0</v>
      </c>
    </row>
    <row r="279" spans="1:16" ht="12.75" customHeight="1" x14ac:dyDescent="0.2">
      <c r="A279" s="932"/>
      <c r="B279" s="927"/>
      <c r="C279" s="928"/>
      <c r="D279" s="927"/>
      <c r="E279" s="928"/>
      <c r="F279" s="927"/>
      <c r="G279" s="928"/>
      <c r="H279" s="927"/>
      <c r="I279" s="928"/>
      <c r="J279" s="930">
        <f t="shared" si="97"/>
        <v>0</v>
      </c>
      <c r="K279" s="960">
        <f t="shared" si="98"/>
        <v>0</v>
      </c>
      <c r="L279" s="964"/>
      <c r="M279" s="928"/>
      <c r="N279" s="930">
        <f t="shared" si="95"/>
        <v>0</v>
      </c>
      <c r="O279" s="924">
        <f t="shared" si="96"/>
        <v>0</v>
      </c>
    </row>
    <row r="280" spans="1:16" ht="12.75" customHeight="1" x14ac:dyDescent="0.2">
      <c r="A280" s="932"/>
      <c r="B280" s="927"/>
      <c r="C280" s="928"/>
      <c r="D280" s="927"/>
      <c r="E280" s="928"/>
      <c r="F280" s="927"/>
      <c r="G280" s="928"/>
      <c r="H280" s="927"/>
      <c r="I280" s="928"/>
      <c r="J280" s="930">
        <f t="shared" si="97"/>
        <v>0</v>
      </c>
      <c r="K280" s="960">
        <f t="shared" si="98"/>
        <v>0</v>
      </c>
      <c r="L280" s="964"/>
      <c r="M280" s="928"/>
      <c r="N280" s="930">
        <f t="shared" si="95"/>
        <v>0</v>
      </c>
      <c r="O280" s="924">
        <f t="shared" si="96"/>
        <v>0</v>
      </c>
    </row>
    <row r="281" spans="1:16" ht="12.75" customHeight="1" x14ac:dyDescent="0.2">
      <c r="A281" s="935"/>
      <c r="B281" s="936"/>
      <c r="C281" s="937"/>
      <c r="D281" s="936"/>
      <c r="E281" s="937"/>
      <c r="F281" s="936"/>
      <c r="G281" s="937"/>
      <c r="H281" s="936"/>
      <c r="I281" s="937"/>
      <c r="J281" s="938">
        <f t="shared" si="97"/>
        <v>0</v>
      </c>
      <c r="K281" s="961">
        <f t="shared" si="98"/>
        <v>0</v>
      </c>
      <c r="L281" s="965"/>
      <c r="M281" s="937"/>
      <c r="N281" s="938">
        <f t="shared" si="95"/>
        <v>0</v>
      </c>
      <c r="O281" s="943">
        <f t="shared" si="96"/>
        <v>0</v>
      </c>
    </row>
    <row r="282" spans="1:16" ht="12.75" customHeight="1" x14ac:dyDescent="0.2">
      <c r="A282" s="944" t="s">
        <v>10</v>
      </c>
      <c r="B282" s="945">
        <f>SUM(B277:B281)</f>
        <v>0</v>
      </c>
      <c r="C282" s="946">
        <f t="shared" ref="C282:O282" si="99">SUM(C277:C281)</f>
        <v>0</v>
      </c>
      <c r="D282" s="945">
        <f t="shared" si="99"/>
        <v>0</v>
      </c>
      <c r="E282" s="947">
        <f t="shared" si="99"/>
        <v>0</v>
      </c>
      <c r="F282" s="945">
        <f t="shared" si="99"/>
        <v>0</v>
      </c>
      <c r="G282" s="947">
        <f t="shared" si="99"/>
        <v>0</v>
      </c>
      <c r="H282" s="945">
        <f t="shared" si="99"/>
        <v>0</v>
      </c>
      <c r="I282" s="947">
        <f t="shared" si="99"/>
        <v>0</v>
      </c>
      <c r="J282" s="945">
        <f t="shared" si="99"/>
        <v>0</v>
      </c>
      <c r="K282" s="962">
        <f t="shared" si="99"/>
        <v>0</v>
      </c>
      <c r="L282" s="966">
        <f t="shared" si="99"/>
        <v>0</v>
      </c>
      <c r="M282" s="947">
        <f t="shared" si="99"/>
        <v>0</v>
      </c>
      <c r="N282" s="945">
        <f t="shared" si="99"/>
        <v>0</v>
      </c>
      <c r="O282" s="947">
        <f t="shared" si="99"/>
        <v>0</v>
      </c>
    </row>
    <row r="283" spans="1:16" ht="12.75" customHeight="1" x14ac:dyDescent="0.2">
      <c r="A283" s="319"/>
      <c r="B283" s="1064" t="s">
        <v>353</v>
      </c>
      <c r="C283" s="1065"/>
      <c r="D283" s="933">
        <f>B282+F282</f>
        <v>0</v>
      </c>
      <c r="E283" s="934">
        <f>C282+G282</f>
        <v>0</v>
      </c>
      <c r="F283" s="523"/>
      <c r="G283" s="523"/>
      <c r="H283" s="523"/>
      <c r="I283" s="523"/>
      <c r="L283" s="523"/>
      <c r="M283" s="523"/>
      <c r="N283" s="319"/>
      <c r="O283" s="319"/>
    </row>
    <row r="284" spans="1:16" ht="12.75" customHeight="1" x14ac:dyDescent="0.2">
      <c r="A284" s="319"/>
      <c r="B284" s="1066" t="s">
        <v>354</v>
      </c>
      <c r="C284" s="1067"/>
      <c r="D284" s="925">
        <f>D282+F282</f>
        <v>0</v>
      </c>
      <c r="E284" s="926">
        <f>E282+G282</f>
        <v>0</v>
      </c>
      <c r="F284" s="523"/>
      <c r="G284" s="523"/>
      <c r="H284" s="523"/>
      <c r="I284" s="523"/>
      <c r="L284" s="523"/>
      <c r="M284" s="523"/>
      <c r="N284" s="319"/>
      <c r="O284" s="319"/>
    </row>
    <row r="285" spans="1:16" ht="12.75" customHeight="1" x14ac:dyDescent="0.2"/>
    <row r="286" spans="1:16" ht="12.75" customHeight="1" x14ac:dyDescent="0.2">
      <c r="A286" s="1082" t="s">
        <v>59</v>
      </c>
      <c r="B286" s="1040"/>
      <c r="C286" s="1083">
        <f>'LIHTC AppFraction'!C28</f>
        <v>0</v>
      </c>
      <c r="D286" s="1062"/>
      <c r="E286" s="1062"/>
      <c r="F286" s="1063"/>
      <c r="G286" s="1063"/>
      <c r="H286" s="1082" t="s">
        <v>169</v>
      </c>
      <c r="I286" s="1082"/>
      <c r="J286" s="1062">
        <f>'LIHTC AppFraction'!B28</f>
        <v>0</v>
      </c>
      <c r="K286" s="1062"/>
      <c r="L286" s="1062"/>
      <c r="M286" s="1062"/>
      <c r="N286" s="1063"/>
    </row>
    <row r="287" spans="1:16" ht="12.75" customHeight="1" x14ac:dyDescent="0.2">
      <c r="A287" s="931"/>
      <c r="B287" s="1084" t="s">
        <v>170</v>
      </c>
      <c r="C287" s="1061"/>
      <c r="D287" s="1053" t="s">
        <v>171</v>
      </c>
      <c r="E287" s="1061"/>
      <c r="F287" s="1053" t="s">
        <v>172</v>
      </c>
      <c r="G287" s="1061"/>
      <c r="H287" s="1053" t="s">
        <v>67</v>
      </c>
      <c r="I287" s="1061"/>
      <c r="J287" s="1059" t="s">
        <v>68</v>
      </c>
      <c r="K287" s="1060"/>
      <c r="L287" s="1053" t="s">
        <v>173</v>
      </c>
      <c r="M287" s="1061"/>
      <c r="N287" s="1068" t="s">
        <v>50</v>
      </c>
      <c r="O287" s="1069"/>
      <c r="P287">
        <v>21</v>
      </c>
    </row>
    <row r="288" spans="1:16" ht="12.75" customHeight="1" x14ac:dyDescent="0.2">
      <c r="A288" s="1070" t="s">
        <v>69</v>
      </c>
      <c r="B288" s="1072" t="s">
        <v>70</v>
      </c>
      <c r="C288" s="1074" t="s">
        <v>71</v>
      </c>
      <c r="D288" s="1072" t="s">
        <v>70</v>
      </c>
      <c r="E288" s="1074" t="s">
        <v>71</v>
      </c>
      <c r="F288" s="1072" t="s">
        <v>70</v>
      </c>
      <c r="G288" s="1074" t="s">
        <v>71</v>
      </c>
      <c r="H288" s="1072" t="s">
        <v>70</v>
      </c>
      <c r="I288" s="1074" t="s">
        <v>71</v>
      </c>
      <c r="J288" s="1072" t="s">
        <v>70</v>
      </c>
      <c r="K288" s="1085" t="s">
        <v>71</v>
      </c>
      <c r="L288" s="1079" t="s">
        <v>70</v>
      </c>
      <c r="M288" s="1074" t="s">
        <v>71</v>
      </c>
      <c r="N288" s="1072" t="s">
        <v>70</v>
      </c>
      <c r="O288" s="1074" t="s">
        <v>71</v>
      </c>
    </row>
    <row r="289" spans="1:16" ht="12.75" customHeight="1" x14ac:dyDescent="0.2">
      <c r="A289" s="1071"/>
      <c r="B289" s="1073"/>
      <c r="C289" s="1075"/>
      <c r="D289" s="1073"/>
      <c r="E289" s="1075"/>
      <c r="F289" s="1073"/>
      <c r="G289" s="1075"/>
      <c r="H289" s="1073"/>
      <c r="I289" s="1075"/>
      <c r="J289" s="1076"/>
      <c r="K289" s="1086"/>
      <c r="L289" s="1080"/>
      <c r="M289" s="1081"/>
      <c r="N289" s="1076"/>
      <c r="O289" s="1081"/>
    </row>
    <row r="290" spans="1:16" ht="12.75" customHeight="1" x14ac:dyDescent="0.2">
      <c r="A290" s="950"/>
      <c r="B290" s="951"/>
      <c r="C290" s="952"/>
      <c r="D290" s="951"/>
      <c r="E290" s="952"/>
      <c r="F290" s="951"/>
      <c r="G290" s="952"/>
      <c r="H290" s="951"/>
      <c r="I290" s="952"/>
      <c r="J290" s="953">
        <f>B290+D290+F290+H290</f>
        <v>0</v>
      </c>
      <c r="K290" s="959">
        <f>C290+E290+G290+I290</f>
        <v>0</v>
      </c>
      <c r="L290" s="963"/>
      <c r="M290" s="952"/>
      <c r="N290" s="953">
        <f t="shared" ref="N290:N294" si="100">J290+L290</f>
        <v>0</v>
      </c>
      <c r="O290" s="958">
        <f t="shared" ref="O290:O294" si="101">K290+M290</f>
        <v>0</v>
      </c>
    </row>
    <row r="291" spans="1:16" ht="12.75" customHeight="1" x14ac:dyDescent="0.2">
      <c r="A291" s="932"/>
      <c r="B291" s="927"/>
      <c r="C291" s="928"/>
      <c r="D291" s="927"/>
      <c r="E291" s="928"/>
      <c r="F291" s="927"/>
      <c r="G291" s="929"/>
      <c r="H291" s="927"/>
      <c r="I291" s="928"/>
      <c r="J291" s="930">
        <f t="shared" ref="J291:J294" si="102">B291+D291+F291+H291</f>
        <v>0</v>
      </c>
      <c r="K291" s="960">
        <f t="shared" ref="K291:K294" si="103">C291+E291+G291+I291</f>
        <v>0</v>
      </c>
      <c r="L291" s="964"/>
      <c r="M291" s="928"/>
      <c r="N291" s="930">
        <f t="shared" si="100"/>
        <v>0</v>
      </c>
      <c r="O291" s="924">
        <f t="shared" si="101"/>
        <v>0</v>
      </c>
    </row>
    <row r="292" spans="1:16" ht="12.75" customHeight="1" x14ac:dyDescent="0.2">
      <c r="A292" s="932"/>
      <c r="B292" s="927"/>
      <c r="C292" s="928"/>
      <c r="D292" s="927"/>
      <c r="E292" s="928"/>
      <c r="F292" s="927"/>
      <c r="G292" s="928"/>
      <c r="H292" s="927"/>
      <c r="I292" s="928"/>
      <c r="J292" s="930">
        <f t="shared" si="102"/>
        <v>0</v>
      </c>
      <c r="K292" s="960">
        <f t="shared" si="103"/>
        <v>0</v>
      </c>
      <c r="L292" s="964"/>
      <c r="M292" s="928"/>
      <c r="N292" s="930">
        <f t="shared" si="100"/>
        <v>0</v>
      </c>
      <c r="O292" s="924">
        <f t="shared" si="101"/>
        <v>0</v>
      </c>
    </row>
    <row r="293" spans="1:16" ht="12.75" customHeight="1" x14ac:dyDescent="0.2">
      <c r="A293" s="932"/>
      <c r="B293" s="927"/>
      <c r="C293" s="928"/>
      <c r="D293" s="927"/>
      <c r="E293" s="928"/>
      <c r="F293" s="927"/>
      <c r="G293" s="928"/>
      <c r="H293" s="927"/>
      <c r="I293" s="928"/>
      <c r="J293" s="930">
        <f t="shared" si="102"/>
        <v>0</v>
      </c>
      <c r="K293" s="960">
        <f t="shared" si="103"/>
        <v>0</v>
      </c>
      <c r="L293" s="964"/>
      <c r="M293" s="928"/>
      <c r="N293" s="930">
        <f t="shared" si="100"/>
        <v>0</v>
      </c>
      <c r="O293" s="924">
        <f t="shared" si="101"/>
        <v>0</v>
      </c>
    </row>
    <row r="294" spans="1:16" ht="12.75" customHeight="1" x14ac:dyDescent="0.2">
      <c r="A294" s="935"/>
      <c r="B294" s="936"/>
      <c r="C294" s="937"/>
      <c r="D294" s="936"/>
      <c r="E294" s="937"/>
      <c r="F294" s="936"/>
      <c r="G294" s="937"/>
      <c r="H294" s="936"/>
      <c r="I294" s="937"/>
      <c r="J294" s="938">
        <f t="shared" si="102"/>
        <v>0</v>
      </c>
      <c r="K294" s="961">
        <f t="shared" si="103"/>
        <v>0</v>
      </c>
      <c r="L294" s="965"/>
      <c r="M294" s="937"/>
      <c r="N294" s="938">
        <f t="shared" si="100"/>
        <v>0</v>
      </c>
      <c r="O294" s="943">
        <f t="shared" si="101"/>
        <v>0</v>
      </c>
    </row>
    <row r="295" spans="1:16" ht="12.75" customHeight="1" x14ac:dyDescent="0.2">
      <c r="A295" s="944" t="s">
        <v>10</v>
      </c>
      <c r="B295" s="945">
        <f>SUM(B290:B294)</f>
        <v>0</v>
      </c>
      <c r="C295" s="946">
        <f t="shared" ref="C295:O295" si="104">SUM(C290:C294)</f>
        <v>0</v>
      </c>
      <c r="D295" s="945">
        <f t="shared" si="104"/>
        <v>0</v>
      </c>
      <c r="E295" s="947">
        <f t="shared" si="104"/>
        <v>0</v>
      </c>
      <c r="F295" s="945">
        <f t="shared" si="104"/>
        <v>0</v>
      </c>
      <c r="G295" s="947">
        <f t="shared" si="104"/>
        <v>0</v>
      </c>
      <c r="H295" s="945">
        <f t="shared" si="104"/>
        <v>0</v>
      </c>
      <c r="I295" s="947">
        <f t="shared" si="104"/>
        <v>0</v>
      </c>
      <c r="J295" s="945">
        <f t="shared" si="104"/>
        <v>0</v>
      </c>
      <c r="K295" s="962">
        <f t="shared" si="104"/>
        <v>0</v>
      </c>
      <c r="L295" s="966">
        <f t="shared" si="104"/>
        <v>0</v>
      </c>
      <c r="M295" s="947">
        <f t="shared" si="104"/>
        <v>0</v>
      </c>
      <c r="N295" s="945">
        <f t="shared" si="104"/>
        <v>0</v>
      </c>
      <c r="O295" s="947">
        <f t="shared" si="104"/>
        <v>0</v>
      </c>
    </row>
    <row r="296" spans="1:16" ht="12.75" customHeight="1" x14ac:dyDescent="0.2">
      <c r="A296" s="319"/>
      <c r="B296" s="1064" t="s">
        <v>353</v>
      </c>
      <c r="C296" s="1065"/>
      <c r="D296" s="933">
        <f>B295+F295</f>
        <v>0</v>
      </c>
      <c r="E296" s="934">
        <f>C295+G295</f>
        <v>0</v>
      </c>
      <c r="F296" s="523"/>
      <c r="G296" s="523"/>
      <c r="H296" s="523"/>
      <c r="I296" s="523"/>
      <c r="L296" s="523"/>
      <c r="M296" s="523"/>
      <c r="N296" s="319"/>
      <c r="O296" s="319"/>
    </row>
    <row r="297" spans="1:16" ht="12.75" customHeight="1" x14ac:dyDescent="0.2">
      <c r="A297" s="319"/>
      <c r="B297" s="1066" t="s">
        <v>354</v>
      </c>
      <c r="C297" s="1067"/>
      <c r="D297" s="925">
        <f>D295+F295</f>
        <v>0</v>
      </c>
      <c r="E297" s="926">
        <f>E295+G295</f>
        <v>0</v>
      </c>
      <c r="F297" s="523"/>
      <c r="G297" s="523"/>
      <c r="H297" s="523"/>
      <c r="I297" s="523"/>
      <c r="L297" s="523"/>
      <c r="M297" s="523"/>
      <c r="N297" s="319"/>
      <c r="O297" s="319"/>
    </row>
    <row r="298" spans="1:16" ht="12.75" customHeight="1" x14ac:dyDescent="0.2"/>
    <row r="299" spans="1:16" ht="12.75" customHeight="1" x14ac:dyDescent="0.2">
      <c r="A299" s="1082" t="s">
        <v>59</v>
      </c>
      <c r="B299" s="1040"/>
      <c r="C299" s="1083">
        <f>'LIHTC AppFraction'!C29</f>
        <v>0</v>
      </c>
      <c r="D299" s="1062"/>
      <c r="E299" s="1062"/>
      <c r="F299" s="1063"/>
      <c r="G299" s="1063"/>
      <c r="H299" s="1082" t="s">
        <v>169</v>
      </c>
      <c r="I299" s="1082"/>
      <c r="J299" s="1062">
        <f>'LIHTC AppFraction'!B29</f>
        <v>0</v>
      </c>
      <c r="K299" s="1062"/>
      <c r="L299" s="1062"/>
      <c r="M299" s="1062"/>
      <c r="N299" s="1063"/>
    </row>
    <row r="300" spans="1:16" ht="12.75" customHeight="1" x14ac:dyDescent="0.2">
      <c r="A300" s="931"/>
      <c r="B300" s="1084" t="s">
        <v>170</v>
      </c>
      <c r="C300" s="1061"/>
      <c r="D300" s="1053" t="s">
        <v>171</v>
      </c>
      <c r="E300" s="1061"/>
      <c r="F300" s="1053" t="s">
        <v>172</v>
      </c>
      <c r="G300" s="1061"/>
      <c r="H300" s="1053" t="s">
        <v>67</v>
      </c>
      <c r="I300" s="1061"/>
      <c r="J300" s="1059" t="s">
        <v>68</v>
      </c>
      <c r="K300" s="1060"/>
      <c r="L300" s="1053" t="s">
        <v>173</v>
      </c>
      <c r="M300" s="1061"/>
      <c r="N300" s="1068" t="s">
        <v>50</v>
      </c>
      <c r="O300" s="1069"/>
      <c r="P300">
        <v>22</v>
      </c>
    </row>
    <row r="301" spans="1:16" ht="12.75" customHeight="1" x14ac:dyDescent="0.2">
      <c r="A301" s="1070" t="s">
        <v>69</v>
      </c>
      <c r="B301" s="1072" t="s">
        <v>70</v>
      </c>
      <c r="C301" s="1074" t="s">
        <v>71</v>
      </c>
      <c r="D301" s="1072" t="s">
        <v>70</v>
      </c>
      <c r="E301" s="1074" t="s">
        <v>71</v>
      </c>
      <c r="F301" s="1072" t="s">
        <v>70</v>
      </c>
      <c r="G301" s="1074" t="s">
        <v>71</v>
      </c>
      <c r="H301" s="1072" t="s">
        <v>70</v>
      </c>
      <c r="I301" s="1074" t="s">
        <v>71</v>
      </c>
      <c r="J301" s="1072" t="s">
        <v>70</v>
      </c>
      <c r="K301" s="1085" t="s">
        <v>71</v>
      </c>
      <c r="L301" s="1079" t="s">
        <v>70</v>
      </c>
      <c r="M301" s="1074" t="s">
        <v>71</v>
      </c>
      <c r="N301" s="1072" t="s">
        <v>70</v>
      </c>
      <c r="O301" s="1074" t="s">
        <v>71</v>
      </c>
    </row>
    <row r="302" spans="1:16" ht="12.75" customHeight="1" x14ac:dyDescent="0.2">
      <c r="A302" s="1071"/>
      <c r="B302" s="1073"/>
      <c r="C302" s="1075"/>
      <c r="D302" s="1073"/>
      <c r="E302" s="1075"/>
      <c r="F302" s="1073"/>
      <c r="G302" s="1075"/>
      <c r="H302" s="1073"/>
      <c r="I302" s="1075"/>
      <c r="J302" s="1076"/>
      <c r="K302" s="1086"/>
      <c r="L302" s="1080"/>
      <c r="M302" s="1081"/>
      <c r="N302" s="1076"/>
      <c r="O302" s="1081"/>
    </row>
    <row r="303" spans="1:16" ht="12.75" customHeight="1" x14ac:dyDescent="0.2">
      <c r="A303" s="950"/>
      <c r="B303" s="951"/>
      <c r="C303" s="952"/>
      <c r="D303" s="951"/>
      <c r="E303" s="952"/>
      <c r="F303" s="951"/>
      <c r="G303" s="952"/>
      <c r="H303" s="951"/>
      <c r="I303" s="952"/>
      <c r="J303" s="953">
        <f>B303+D303+F303+H303</f>
        <v>0</v>
      </c>
      <c r="K303" s="959">
        <f>C303+E303+G303+I303</f>
        <v>0</v>
      </c>
      <c r="L303" s="963"/>
      <c r="M303" s="952"/>
      <c r="N303" s="953">
        <f t="shared" ref="N303:N307" si="105">J303+L303</f>
        <v>0</v>
      </c>
      <c r="O303" s="958">
        <f t="shared" ref="O303:O307" si="106">K303+M303</f>
        <v>0</v>
      </c>
    </row>
    <row r="304" spans="1:16" ht="12.75" customHeight="1" x14ac:dyDescent="0.2">
      <c r="A304" s="932"/>
      <c r="B304" s="927"/>
      <c r="C304" s="928"/>
      <c r="D304" s="927"/>
      <c r="E304" s="928"/>
      <c r="F304" s="927"/>
      <c r="G304" s="929"/>
      <c r="H304" s="927"/>
      <c r="I304" s="928"/>
      <c r="J304" s="930">
        <f t="shared" ref="J304:J307" si="107">B304+D304+F304+H304</f>
        <v>0</v>
      </c>
      <c r="K304" s="960">
        <f t="shared" ref="K304:K307" si="108">C304+E304+G304+I304</f>
        <v>0</v>
      </c>
      <c r="L304" s="964"/>
      <c r="M304" s="928"/>
      <c r="N304" s="930">
        <f t="shared" si="105"/>
        <v>0</v>
      </c>
      <c r="O304" s="924">
        <f t="shared" si="106"/>
        <v>0</v>
      </c>
    </row>
    <row r="305" spans="1:16" ht="12.75" customHeight="1" x14ac:dyDescent="0.2">
      <c r="A305" s="932"/>
      <c r="B305" s="927"/>
      <c r="C305" s="928"/>
      <c r="D305" s="927"/>
      <c r="E305" s="928"/>
      <c r="F305" s="927"/>
      <c r="G305" s="928"/>
      <c r="H305" s="927"/>
      <c r="I305" s="928"/>
      <c r="J305" s="930">
        <f t="shared" si="107"/>
        <v>0</v>
      </c>
      <c r="K305" s="960">
        <f t="shared" si="108"/>
        <v>0</v>
      </c>
      <c r="L305" s="964"/>
      <c r="M305" s="928"/>
      <c r="N305" s="930">
        <f t="shared" si="105"/>
        <v>0</v>
      </c>
      <c r="O305" s="924">
        <f t="shared" si="106"/>
        <v>0</v>
      </c>
    </row>
    <row r="306" spans="1:16" ht="12.75" customHeight="1" x14ac:dyDescent="0.2">
      <c r="A306" s="932"/>
      <c r="B306" s="927"/>
      <c r="C306" s="928"/>
      <c r="D306" s="927"/>
      <c r="E306" s="928"/>
      <c r="F306" s="927"/>
      <c r="G306" s="928"/>
      <c r="H306" s="927"/>
      <c r="I306" s="928"/>
      <c r="J306" s="930">
        <f t="shared" si="107"/>
        <v>0</v>
      </c>
      <c r="K306" s="960">
        <f t="shared" si="108"/>
        <v>0</v>
      </c>
      <c r="L306" s="964"/>
      <c r="M306" s="928"/>
      <c r="N306" s="930">
        <f t="shared" si="105"/>
        <v>0</v>
      </c>
      <c r="O306" s="924">
        <f t="shared" si="106"/>
        <v>0</v>
      </c>
    </row>
    <row r="307" spans="1:16" ht="12.75" customHeight="1" x14ac:dyDescent="0.2">
      <c r="A307" s="935"/>
      <c r="B307" s="936"/>
      <c r="C307" s="937"/>
      <c r="D307" s="936"/>
      <c r="E307" s="937"/>
      <c r="F307" s="936"/>
      <c r="G307" s="937"/>
      <c r="H307" s="936"/>
      <c r="I307" s="937"/>
      <c r="J307" s="938">
        <f t="shared" si="107"/>
        <v>0</v>
      </c>
      <c r="K307" s="961">
        <f t="shared" si="108"/>
        <v>0</v>
      </c>
      <c r="L307" s="965"/>
      <c r="M307" s="937"/>
      <c r="N307" s="938">
        <f t="shared" si="105"/>
        <v>0</v>
      </c>
      <c r="O307" s="943">
        <f t="shared" si="106"/>
        <v>0</v>
      </c>
    </row>
    <row r="308" spans="1:16" ht="12.75" customHeight="1" x14ac:dyDescent="0.2">
      <c r="A308" s="944" t="s">
        <v>10</v>
      </c>
      <c r="B308" s="945">
        <f>SUM(B303:B307)</f>
        <v>0</v>
      </c>
      <c r="C308" s="946">
        <f t="shared" ref="C308:O308" si="109">SUM(C303:C307)</f>
        <v>0</v>
      </c>
      <c r="D308" s="945">
        <f t="shared" si="109"/>
        <v>0</v>
      </c>
      <c r="E308" s="947">
        <f t="shared" si="109"/>
        <v>0</v>
      </c>
      <c r="F308" s="945">
        <f t="shared" si="109"/>
        <v>0</v>
      </c>
      <c r="G308" s="947">
        <f t="shared" si="109"/>
        <v>0</v>
      </c>
      <c r="H308" s="945">
        <f t="shared" si="109"/>
        <v>0</v>
      </c>
      <c r="I308" s="947">
        <f t="shared" si="109"/>
        <v>0</v>
      </c>
      <c r="J308" s="945">
        <f t="shared" si="109"/>
        <v>0</v>
      </c>
      <c r="K308" s="962">
        <f t="shared" si="109"/>
        <v>0</v>
      </c>
      <c r="L308" s="966">
        <f t="shared" si="109"/>
        <v>0</v>
      </c>
      <c r="M308" s="947">
        <f t="shared" si="109"/>
        <v>0</v>
      </c>
      <c r="N308" s="945">
        <f t="shared" si="109"/>
        <v>0</v>
      </c>
      <c r="O308" s="947">
        <f t="shared" si="109"/>
        <v>0</v>
      </c>
    </row>
    <row r="309" spans="1:16" ht="12.75" customHeight="1" x14ac:dyDescent="0.2">
      <c r="A309" s="319"/>
      <c r="B309" s="1064" t="s">
        <v>353</v>
      </c>
      <c r="C309" s="1065"/>
      <c r="D309" s="933">
        <f>B308+F308</f>
        <v>0</v>
      </c>
      <c r="E309" s="934">
        <f>C308+G308</f>
        <v>0</v>
      </c>
      <c r="F309" s="523"/>
      <c r="G309" s="523"/>
      <c r="H309" s="523"/>
      <c r="I309" s="523"/>
      <c r="L309" s="523"/>
      <c r="M309" s="523"/>
      <c r="N309" s="319"/>
      <c r="O309" s="319"/>
    </row>
    <row r="310" spans="1:16" ht="12.75" customHeight="1" x14ac:dyDescent="0.2">
      <c r="A310" s="319"/>
      <c r="B310" s="1066" t="s">
        <v>354</v>
      </c>
      <c r="C310" s="1067"/>
      <c r="D310" s="925">
        <f>D308+F308</f>
        <v>0</v>
      </c>
      <c r="E310" s="926">
        <f>E308+G308</f>
        <v>0</v>
      </c>
      <c r="F310" s="523"/>
      <c r="G310" s="523"/>
      <c r="H310" s="523"/>
      <c r="I310" s="523"/>
      <c r="L310" s="523"/>
      <c r="M310" s="523"/>
      <c r="N310" s="319"/>
      <c r="O310" s="319"/>
    </row>
    <row r="311" spans="1:16" ht="12.75" customHeight="1" x14ac:dyDescent="0.2"/>
    <row r="312" spans="1:16" ht="12.75" customHeight="1" x14ac:dyDescent="0.2">
      <c r="A312" s="1082" t="s">
        <v>59</v>
      </c>
      <c r="B312" s="1040"/>
      <c r="C312" s="1083">
        <f>'LIHTC AppFraction'!C30</f>
        <v>0</v>
      </c>
      <c r="D312" s="1062"/>
      <c r="E312" s="1062"/>
      <c r="F312" s="1063"/>
      <c r="G312" s="1063"/>
      <c r="H312" s="1082" t="s">
        <v>169</v>
      </c>
      <c r="I312" s="1082"/>
      <c r="J312" s="1062">
        <f>'LIHTC AppFraction'!B30</f>
        <v>0</v>
      </c>
      <c r="K312" s="1062"/>
      <c r="L312" s="1062"/>
      <c r="M312" s="1062"/>
      <c r="N312" s="1063"/>
    </row>
    <row r="313" spans="1:16" ht="12.75" customHeight="1" x14ac:dyDescent="0.2">
      <c r="A313" s="931"/>
      <c r="B313" s="1084" t="s">
        <v>170</v>
      </c>
      <c r="C313" s="1061"/>
      <c r="D313" s="1053" t="s">
        <v>171</v>
      </c>
      <c r="E313" s="1061"/>
      <c r="F313" s="1053" t="s">
        <v>172</v>
      </c>
      <c r="G313" s="1061"/>
      <c r="H313" s="1053" t="s">
        <v>67</v>
      </c>
      <c r="I313" s="1061"/>
      <c r="J313" s="1059" t="s">
        <v>68</v>
      </c>
      <c r="K313" s="1060"/>
      <c r="L313" s="1053" t="s">
        <v>173</v>
      </c>
      <c r="M313" s="1061"/>
      <c r="N313" s="1068" t="s">
        <v>50</v>
      </c>
      <c r="O313" s="1069"/>
      <c r="P313">
        <v>23</v>
      </c>
    </row>
    <row r="314" spans="1:16" ht="12.75" customHeight="1" x14ac:dyDescent="0.2">
      <c r="A314" s="1070" t="s">
        <v>69</v>
      </c>
      <c r="B314" s="1072" t="s">
        <v>70</v>
      </c>
      <c r="C314" s="1074" t="s">
        <v>71</v>
      </c>
      <c r="D314" s="1072" t="s">
        <v>70</v>
      </c>
      <c r="E314" s="1074" t="s">
        <v>71</v>
      </c>
      <c r="F314" s="1072" t="s">
        <v>70</v>
      </c>
      <c r="G314" s="1074" t="s">
        <v>71</v>
      </c>
      <c r="H314" s="1072" t="s">
        <v>70</v>
      </c>
      <c r="I314" s="1074" t="s">
        <v>71</v>
      </c>
      <c r="J314" s="1072" t="s">
        <v>70</v>
      </c>
      <c r="K314" s="1085" t="s">
        <v>71</v>
      </c>
      <c r="L314" s="1079" t="s">
        <v>70</v>
      </c>
      <c r="M314" s="1074" t="s">
        <v>71</v>
      </c>
      <c r="N314" s="1072" t="s">
        <v>70</v>
      </c>
      <c r="O314" s="1074" t="s">
        <v>71</v>
      </c>
    </row>
    <row r="315" spans="1:16" ht="12.75" customHeight="1" x14ac:dyDescent="0.2">
      <c r="A315" s="1071"/>
      <c r="B315" s="1073"/>
      <c r="C315" s="1075"/>
      <c r="D315" s="1073"/>
      <c r="E315" s="1075"/>
      <c r="F315" s="1073"/>
      <c r="G315" s="1075"/>
      <c r="H315" s="1073"/>
      <c r="I315" s="1075"/>
      <c r="J315" s="1076"/>
      <c r="K315" s="1086"/>
      <c r="L315" s="1080"/>
      <c r="M315" s="1081"/>
      <c r="N315" s="1076"/>
      <c r="O315" s="1081"/>
    </row>
    <row r="316" spans="1:16" ht="12.75" customHeight="1" x14ac:dyDescent="0.2">
      <c r="A316" s="950"/>
      <c r="B316" s="951"/>
      <c r="C316" s="952"/>
      <c r="D316" s="951"/>
      <c r="E316" s="952"/>
      <c r="F316" s="951"/>
      <c r="G316" s="952"/>
      <c r="H316" s="951"/>
      <c r="I316" s="952"/>
      <c r="J316" s="953">
        <f>B316+D316+F316+H316</f>
        <v>0</v>
      </c>
      <c r="K316" s="959">
        <f>C316+E316+G316+I316</f>
        <v>0</v>
      </c>
      <c r="L316" s="963"/>
      <c r="M316" s="952"/>
      <c r="N316" s="953">
        <f t="shared" ref="N316:N320" si="110">J316+L316</f>
        <v>0</v>
      </c>
      <c r="O316" s="958">
        <f t="shared" ref="O316:O320" si="111">K316+M316</f>
        <v>0</v>
      </c>
    </row>
    <row r="317" spans="1:16" ht="12.75" customHeight="1" x14ac:dyDescent="0.2">
      <c r="A317" s="932"/>
      <c r="B317" s="927"/>
      <c r="C317" s="928"/>
      <c r="D317" s="927"/>
      <c r="E317" s="928"/>
      <c r="F317" s="927"/>
      <c r="G317" s="929"/>
      <c r="H317" s="927"/>
      <c r="I317" s="928"/>
      <c r="J317" s="930">
        <f t="shared" ref="J317:J320" si="112">B317+D317+F317+H317</f>
        <v>0</v>
      </c>
      <c r="K317" s="960">
        <f t="shared" ref="K317:K320" si="113">C317+E317+G317+I317</f>
        <v>0</v>
      </c>
      <c r="L317" s="964"/>
      <c r="M317" s="928"/>
      <c r="N317" s="930">
        <f t="shared" si="110"/>
        <v>0</v>
      </c>
      <c r="O317" s="924">
        <f t="shared" si="111"/>
        <v>0</v>
      </c>
    </row>
    <row r="318" spans="1:16" ht="12.75" customHeight="1" x14ac:dyDescent="0.2">
      <c r="A318" s="932"/>
      <c r="B318" s="927"/>
      <c r="C318" s="928"/>
      <c r="D318" s="927"/>
      <c r="E318" s="928"/>
      <c r="F318" s="927"/>
      <c r="G318" s="928"/>
      <c r="H318" s="927"/>
      <c r="I318" s="928"/>
      <c r="J318" s="930">
        <f t="shared" si="112"/>
        <v>0</v>
      </c>
      <c r="K318" s="960">
        <f t="shared" si="113"/>
        <v>0</v>
      </c>
      <c r="L318" s="964"/>
      <c r="M318" s="928"/>
      <c r="N318" s="930">
        <f t="shared" si="110"/>
        <v>0</v>
      </c>
      <c r="O318" s="924">
        <f t="shared" si="111"/>
        <v>0</v>
      </c>
    </row>
    <row r="319" spans="1:16" ht="12.75" customHeight="1" x14ac:dyDescent="0.2">
      <c r="A319" s="932"/>
      <c r="B319" s="927"/>
      <c r="C319" s="928"/>
      <c r="D319" s="927"/>
      <c r="E319" s="928"/>
      <c r="F319" s="927"/>
      <c r="G319" s="928"/>
      <c r="H319" s="927"/>
      <c r="I319" s="928"/>
      <c r="J319" s="930">
        <f t="shared" si="112"/>
        <v>0</v>
      </c>
      <c r="K319" s="960">
        <f t="shared" si="113"/>
        <v>0</v>
      </c>
      <c r="L319" s="964"/>
      <c r="M319" s="928"/>
      <c r="N319" s="930">
        <f t="shared" si="110"/>
        <v>0</v>
      </c>
      <c r="O319" s="924">
        <f t="shared" si="111"/>
        <v>0</v>
      </c>
    </row>
    <row r="320" spans="1:16" ht="12.75" customHeight="1" x14ac:dyDescent="0.2">
      <c r="A320" s="935"/>
      <c r="B320" s="936"/>
      <c r="C320" s="937"/>
      <c r="D320" s="936"/>
      <c r="E320" s="937"/>
      <c r="F320" s="936"/>
      <c r="G320" s="937"/>
      <c r="H320" s="936"/>
      <c r="I320" s="937"/>
      <c r="J320" s="938">
        <f t="shared" si="112"/>
        <v>0</v>
      </c>
      <c r="K320" s="961">
        <f t="shared" si="113"/>
        <v>0</v>
      </c>
      <c r="L320" s="965"/>
      <c r="M320" s="937"/>
      <c r="N320" s="938">
        <f t="shared" si="110"/>
        <v>0</v>
      </c>
      <c r="O320" s="943">
        <f t="shared" si="111"/>
        <v>0</v>
      </c>
    </row>
    <row r="321" spans="1:16" ht="12.75" customHeight="1" x14ac:dyDescent="0.2">
      <c r="A321" s="944" t="s">
        <v>10</v>
      </c>
      <c r="B321" s="945">
        <f>SUM(B316:B320)</f>
        <v>0</v>
      </c>
      <c r="C321" s="946">
        <f t="shared" ref="C321:O321" si="114">SUM(C316:C320)</f>
        <v>0</v>
      </c>
      <c r="D321" s="945">
        <f t="shared" si="114"/>
        <v>0</v>
      </c>
      <c r="E321" s="947">
        <f t="shared" si="114"/>
        <v>0</v>
      </c>
      <c r="F321" s="945">
        <f t="shared" si="114"/>
        <v>0</v>
      </c>
      <c r="G321" s="947">
        <f t="shared" si="114"/>
        <v>0</v>
      </c>
      <c r="H321" s="945">
        <f t="shared" si="114"/>
        <v>0</v>
      </c>
      <c r="I321" s="947">
        <f t="shared" si="114"/>
        <v>0</v>
      </c>
      <c r="J321" s="945">
        <f t="shared" si="114"/>
        <v>0</v>
      </c>
      <c r="K321" s="962">
        <f t="shared" si="114"/>
        <v>0</v>
      </c>
      <c r="L321" s="966">
        <f t="shared" si="114"/>
        <v>0</v>
      </c>
      <c r="M321" s="947">
        <f t="shared" si="114"/>
        <v>0</v>
      </c>
      <c r="N321" s="945">
        <f t="shared" si="114"/>
        <v>0</v>
      </c>
      <c r="O321" s="947">
        <f t="shared" si="114"/>
        <v>0</v>
      </c>
    </row>
    <row r="322" spans="1:16" ht="12.75" customHeight="1" x14ac:dyDescent="0.2">
      <c r="A322" s="319"/>
      <c r="B322" s="1064" t="s">
        <v>353</v>
      </c>
      <c r="C322" s="1065"/>
      <c r="D322" s="933">
        <f>B321+F321</f>
        <v>0</v>
      </c>
      <c r="E322" s="934">
        <f>C321+G321</f>
        <v>0</v>
      </c>
      <c r="F322" s="523"/>
      <c r="G322" s="523"/>
      <c r="H322" s="523"/>
      <c r="I322" s="523"/>
      <c r="L322" s="523"/>
      <c r="M322" s="523"/>
      <c r="N322" s="319"/>
      <c r="O322" s="319"/>
    </row>
    <row r="323" spans="1:16" ht="12.75" customHeight="1" x14ac:dyDescent="0.2">
      <c r="A323" s="319"/>
      <c r="B323" s="1066" t="s">
        <v>354</v>
      </c>
      <c r="C323" s="1067"/>
      <c r="D323" s="925">
        <f>D321+F321</f>
        <v>0</v>
      </c>
      <c r="E323" s="926">
        <f>E321+G321</f>
        <v>0</v>
      </c>
      <c r="F323" s="523"/>
      <c r="G323" s="523"/>
      <c r="H323" s="523"/>
      <c r="I323" s="523"/>
      <c r="L323" s="523"/>
      <c r="M323" s="523"/>
      <c r="N323" s="319"/>
      <c r="O323" s="319"/>
    </row>
    <row r="324" spans="1:16" ht="12.75" customHeight="1" x14ac:dyDescent="0.2"/>
    <row r="325" spans="1:16" ht="12.75" customHeight="1" x14ac:dyDescent="0.2">
      <c r="A325" s="1082" t="s">
        <v>59</v>
      </c>
      <c r="B325" s="1040"/>
      <c r="C325" s="1083">
        <f>'LIHTC AppFraction'!C31</f>
        <v>0</v>
      </c>
      <c r="D325" s="1062"/>
      <c r="E325" s="1062"/>
      <c r="F325" s="1063"/>
      <c r="G325" s="1063"/>
      <c r="H325" s="1082" t="s">
        <v>169</v>
      </c>
      <c r="I325" s="1082"/>
      <c r="J325" s="1062">
        <f>'LIHTC AppFraction'!B31</f>
        <v>0</v>
      </c>
      <c r="K325" s="1062"/>
      <c r="L325" s="1062"/>
      <c r="M325" s="1062"/>
      <c r="N325" s="1063"/>
    </row>
    <row r="326" spans="1:16" ht="12.75" customHeight="1" x14ac:dyDescent="0.2">
      <c r="A326" s="931"/>
      <c r="B326" s="1084" t="s">
        <v>170</v>
      </c>
      <c r="C326" s="1061"/>
      <c r="D326" s="1053" t="s">
        <v>171</v>
      </c>
      <c r="E326" s="1061"/>
      <c r="F326" s="1053" t="s">
        <v>172</v>
      </c>
      <c r="G326" s="1061"/>
      <c r="H326" s="1053" t="s">
        <v>67</v>
      </c>
      <c r="I326" s="1061"/>
      <c r="J326" s="1059" t="s">
        <v>68</v>
      </c>
      <c r="K326" s="1060"/>
      <c r="L326" s="1053" t="s">
        <v>173</v>
      </c>
      <c r="M326" s="1061"/>
      <c r="N326" s="1068" t="s">
        <v>50</v>
      </c>
      <c r="O326" s="1069"/>
      <c r="P326">
        <v>2425</v>
      </c>
    </row>
    <row r="327" spans="1:16" ht="12.75" customHeight="1" x14ac:dyDescent="0.2">
      <c r="A327" s="1070" t="s">
        <v>69</v>
      </c>
      <c r="B327" s="1072" t="s">
        <v>70</v>
      </c>
      <c r="C327" s="1074" t="s">
        <v>71</v>
      </c>
      <c r="D327" s="1072" t="s">
        <v>70</v>
      </c>
      <c r="E327" s="1074" t="s">
        <v>71</v>
      </c>
      <c r="F327" s="1072" t="s">
        <v>70</v>
      </c>
      <c r="G327" s="1074" t="s">
        <v>71</v>
      </c>
      <c r="H327" s="1072" t="s">
        <v>70</v>
      </c>
      <c r="I327" s="1074" t="s">
        <v>71</v>
      </c>
      <c r="J327" s="1072" t="s">
        <v>70</v>
      </c>
      <c r="K327" s="1085" t="s">
        <v>71</v>
      </c>
      <c r="L327" s="1079" t="s">
        <v>70</v>
      </c>
      <c r="M327" s="1074" t="s">
        <v>71</v>
      </c>
      <c r="N327" s="1072" t="s">
        <v>70</v>
      </c>
      <c r="O327" s="1074" t="s">
        <v>71</v>
      </c>
    </row>
    <row r="328" spans="1:16" ht="12.75" customHeight="1" x14ac:dyDescent="0.2">
      <c r="A328" s="1071"/>
      <c r="B328" s="1073"/>
      <c r="C328" s="1075"/>
      <c r="D328" s="1073"/>
      <c r="E328" s="1075"/>
      <c r="F328" s="1073"/>
      <c r="G328" s="1075"/>
      <c r="H328" s="1073"/>
      <c r="I328" s="1075"/>
      <c r="J328" s="1076"/>
      <c r="K328" s="1086"/>
      <c r="L328" s="1080"/>
      <c r="M328" s="1081"/>
      <c r="N328" s="1076"/>
      <c r="O328" s="1081"/>
    </row>
    <row r="329" spans="1:16" ht="12.75" customHeight="1" x14ac:dyDescent="0.2">
      <c r="A329" s="950"/>
      <c r="B329" s="951"/>
      <c r="C329" s="952"/>
      <c r="D329" s="951"/>
      <c r="E329" s="952"/>
      <c r="F329" s="951"/>
      <c r="G329" s="952"/>
      <c r="H329" s="951"/>
      <c r="I329" s="952"/>
      <c r="J329" s="953">
        <f>B329+D329+F329+H329</f>
        <v>0</v>
      </c>
      <c r="K329" s="959">
        <f>C329+E329+G329+I329</f>
        <v>0</v>
      </c>
      <c r="L329" s="963"/>
      <c r="M329" s="952"/>
      <c r="N329" s="953">
        <f t="shared" ref="N329:N333" si="115">J329+L329</f>
        <v>0</v>
      </c>
      <c r="O329" s="958">
        <f t="shared" ref="O329:O333" si="116">K329+M329</f>
        <v>0</v>
      </c>
    </row>
    <row r="330" spans="1:16" ht="12.75" customHeight="1" x14ac:dyDescent="0.2">
      <c r="A330" s="932"/>
      <c r="B330" s="927"/>
      <c r="C330" s="928"/>
      <c r="D330" s="927"/>
      <c r="E330" s="928"/>
      <c r="F330" s="927"/>
      <c r="G330" s="929"/>
      <c r="H330" s="927"/>
      <c r="I330" s="928"/>
      <c r="J330" s="930">
        <f t="shared" ref="J330:J333" si="117">B330+D330+F330+H330</f>
        <v>0</v>
      </c>
      <c r="K330" s="960">
        <f t="shared" ref="K330:K333" si="118">C330+E330+G330+I330</f>
        <v>0</v>
      </c>
      <c r="L330" s="964"/>
      <c r="M330" s="928"/>
      <c r="N330" s="930">
        <f t="shared" si="115"/>
        <v>0</v>
      </c>
      <c r="O330" s="924">
        <f t="shared" si="116"/>
        <v>0</v>
      </c>
    </row>
    <row r="331" spans="1:16" ht="12.75" customHeight="1" x14ac:dyDescent="0.2">
      <c r="A331" s="932"/>
      <c r="B331" s="927"/>
      <c r="C331" s="928"/>
      <c r="D331" s="927"/>
      <c r="E331" s="928"/>
      <c r="F331" s="927"/>
      <c r="G331" s="928"/>
      <c r="H331" s="927"/>
      <c r="I331" s="928"/>
      <c r="J331" s="930">
        <f t="shared" si="117"/>
        <v>0</v>
      </c>
      <c r="K331" s="960">
        <f t="shared" si="118"/>
        <v>0</v>
      </c>
      <c r="L331" s="964"/>
      <c r="M331" s="928"/>
      <c r="N331" s="930">
        <f t="shared" si="115"/>
        <v>0</v>
      </c>
      <c r="O331" s="924">
        <f t="shared" si="116"/>
        <v>0</v>
      </c>
    </row>
    <row r="332" spans="1:16" ht="12.75" customHeight="1" x14ac:dyDescent="0.2">
      <c r="A332" s="932"/>
      <c r="B332" s="927"/>
      <c r="C332" s="928"/>
      <c r="D332" s="927"/>
      <c r="E332" s="928"/>
      <c r="F332" s="927"/>
      <c r="G332" s="928"/>
      <c r="H332" s="927"/>
      <c r="I332" s="928"/>
      <c r="J332" s="930">
        <f t="shared" si="117"/>
        <v>0</v>
      </c>
      <c r="K332" s="960">
        <f t="shared" si="118"/>
        <v>0</v>
      </c>
      <c r="L332" s="964"/>
      <c r="M332" s="928"/>
      <c r="N332" s="930">
        <f t="shared" si="115"/>
        <v>0</v>
      </c>
      <c r="O332" s="924">
        <f t="shared" si="116"/>
        <v>0</v>
      </c>
    </row>
    <row r="333" spans="1:16" ht="12.75" customHeight="1" x14ac:dyDescent="0.2">
      <c r="A333" s="935"/>
      <c r="B333" s="936"/>
      <c r="C333" s="937"/>
      <c r="D333" s="936"/>
      <c r="E333" s="937"/>
      <c r="F333" s="936"/>
      <c r="G333" s="937"/>
      <c r="H333" s="936"/>
      <c r="I333" s="937"/>
      <c r="J333" s="938">
        <f t="shared" si="117"/>
        <v>0</v>
      </c>
      <c r="K333" s="961">
        <f t="shared" si="118"/>
        <v>0</v>
      </c>
      <c r="L333" s="965"/>
      <c r="M333" s="937"/>
      <c r="N333" s="938">
        <f t="shared" si="115"/>
        <v>0</v>
      </c>
      <c r="O333" s="943">
        <f t="shared" si="116"/>
        <v>0</v>
      </c>
    </row>
    <row r="334" spans="1:16" ht="12.75" customHeight="1" x14ac:dyDescent="0.2">
      <c r="A334" s="944" t="s">
        <v>10</v>
      </c>
      <c r="B334" s="945">
        <f>SUM(B329:B333)</f>
        <v>0</v>
      </c>
      <c r="C334" s="946">
        <f t="shared" ref="C334:O334" si="119">SUM(C329:C333)</f>
        <v>0</v>
      </c>
      <c r="D334" s="945">
        <f t="shared" si="119"/>
        <v>0</v>
      </c>
      <c r="E334" s="947">
        <f t="shared" si="119"/>
        <v>0</v>
      </c>
      <c r="F334" s="945">
        <f t="shared" si="119"/>
        <v>0</v>
      </c>
      <c r="G334" s="947">
        <f t="shared" si="119"/>
        <v>0</v>
      </c>
      <c r="H334" s="945">
        <f t="shared" si="119"/>
        <v>0</v>
      </c>
      <c r="I334" s="947">
        <f t="shared" si="119"/>
        <v>0</v>
      </c>
      <c r="J334" s="945">
        <f t="shared" si="119"/>
        <v>0</v>
      </c>
      <c r="K334" s="962">
        <f t="shared" si="119"/>
        <v>0</v>
      </c>
      <c r="L334" s="966">
        <f t="shared" si="119"/>
        <v>0</v>
      </c>
      <c r="M334" s="947">
        <f t="shared" si="119"/>
        <v>0</v>
      </c>
      <c r="N334" s="945">
        <f t="shared" si="119"/>
        <v>0</v>
      </c>
      <c r="O334" s="947">
        <f t="shared" si="119"/>
        <v>0</v>
      </c>
    </row>
    <row r="335" spans="1:16" ht="12.75" customHeight="1" x14ac:dyDescent="0.2">
      <c r="A335" s="319"/>
      <c r="B335" s="1064" t="s">
        <v>353</v>
      </c>
      <c r="C335" s="1065"/>
      <c r="D335" s="933">
        <f>B334+F334</f>
        <v>0</v>
      </c>
      <c r="E335" s="934">
        <f>C334+G334</f>
        <v>0</v>
      </c>
      <c r="F335" s="523"/>
      <c r="G335" s="523"/>
      <c r="H335" s="523"/>
      <c r="I335" s="523"/>
      <c r="L335" s="523"/>
      <c r="M335" s="523"/>
      <c r="N335" s="319"/>
      <c r="O335" s="319"/>
    </row>
    <row r="336" spans="1:16" ht="12.75" customHeight="1" x14ac:dyDescent="0.2">
      <c r="A336" s="319"/>
      <c r="B336" s="1066" t="s">
        <v>354</v>
      </c>
      <c r="C336" s="1067"/>
      <c r="D336" s="925">
        <f>D334+F334</f>
        <v>0</v>
      </c>
      <c r="E336" s="926">
        <f>E334+G334</f>
        <v>0</v>
      </c>
      <c r="F336" s="523"/>
      <c r="G336" s="523"/>
      <c r="H336" s="523"/>
      <c r="I336" s="523"/>
      <c r="L336" s="523"/>
      <c r="M336" s="523"/>
      <c r="N336" s="319"/>
      <c r="O336" s="319"/>
    </row>
    <row r="337" spans="1:15" ht="12.75" customHeight="1" x14ac:dyDescent="0.2">
      <c r="A337" s="1039" t="s">
        <v>58</v>
      </c>
      <c r="B337" s="1040"/>
      <c r="C337" s="1087" t="str">
        <f>'Summary &amp; Dec of Subsidies'!$D$3</f>
        <v xml:space="preserve"> </v>
      </c>
      <c r="D337" s="1088"/>
      <c r="E337" s="1088"/>
      <c r="F337" s="1088"/>
      <c r="G337" s="32"/>
      <c r="H337" s="32"/>
      <c r="I337" s="32"/>
      <c r="J337" s="32"/>
      <c r="K337" s="32"/>
      <c r="L337" s="317"/>
      <c r="M337" s="317"/>
      <c r="N337" s="102"/>
      <c r="O337" s="102" t="s">
        <v>347</v>
      </c>
    </row>
    <row r="338" spans="1:15" ht="12.75" customHeight="1" x14ac:dyDescent="0.2">
      <c r="A338" s="1040" t="s">
        <v>102</v>
      </c>
      <c r="B338" s="1089"/>
      <c r="C338" s="1090" t="str">
        <f>'Summary &amp; Dec of Subsidies'!$D$4</f>
        <v xml:space="preserve"> </v>
      </c>
      <c r="D338" s="1090"/>
      <c r="E338" s="1090"/>
      <c r="F338" s="1090"/>
      <c r="G338" s="32"/>
      <c r="H338" s="32"/>
      <c r="I338" s="32"/>
      <c r="J338" s="32"/>
      <c r="K338" s="32"/>
      <c r="L338" s="317"/>
      <c r="M338" s="317"/>
      <c r="N338" s="102"/>
      <c r="O338" s="102"/>
    </row>
    <row r="339" spans="1:15" ht="12.75" customHeight="1" x14ac:dyDescent="0.2"/>
    <row r="340" spans="1:15" ht="12.75" customHeight="1" x14ac:dyDescent="0.2">
      <c r="A340" s="1082" t="s">
        <v>59</v>
      </c>
      <c r="B340" s="1040"/>
      <c r="C340" s="1083">
        <f>'LIHTC AppFraction'!C32</f>
        <v>0</v>
      </c>
      <c r="D340" s="1062"/>
      <c r="E340" s="1062"/>
      <c r="F340" s="1063"/>
      <c r="G340" s="1063"/>
      <c r="H340" s="1082" t="s">
        <v>169</v>
      </c>
      <c r="I340" s="1082"/>
      <c r="J340" s="1062">
        <f>'LIHTC AppFraction'!B32</f>
        <v>0</v>
      </c>
      <c r="K340" s="1062"/>
      <c r="L340" s="1062"/>
      <c r="M340" s="1062"/>
      <c r="N340" s="1063"/>
    </row>
    <row r="341" spans="1:15" ht="12.75" customHeight="1" x14ac:dyDescent="0.2">
      <c r="A341" s="931"/>
      <c r="B341" s="1084" t="s">
        <v>170</v>
      </c>
      <c r="C341" s="1061"/>
      <c r="D341" s="1053" t="s">
        <v>171</v>
      </c>
      <c r="E341" s="1061"/>
      <c r="F341" s="1053" t="s">
        <v>172</v>
      </c>
      <c r="G341" s="1061"/>
      <c r="H341" s="1053" t="s">
        <v>67</v>
      </c>
      <c r="I341" s="1061"/>
      <c r="J341" s="1059" t="s">
        <v>68</v>
      </c>
      <c r="K341" s="1060"/>
      <c r="L341" s="1053" t="s">
        <v>173</v>
      </c>
      <c r="M341" s="1061"/>
      <c r="N341" s="1068" t="s">
        <v>50</v>
      </c>
      <c r="O341" s="1069"/>
    </row>
    <row r="342" spans="1:15" ht="12.75" customHeight="1" x14ac:dyDescent="0.2">
      <c r="A342" s="1070" t="s">
        <v>69</v>
      </c>
      <c r="B342" s="1072" t="s">
        <v>70</v>
      </c>
      <c r="C342" s="1074" t="s">
        <v>71</v>
      </c>
      <c r="D342" s="1072" t="s">
        <v>70</v>
      </c>
      <c r="E342" s="1074" t="s">
        <v>71</v>
      </c>
      <c r="F342" s="1072" t="s">
        <v>70</v>
      </c>
      <c r="G342" s="1074" t="s">
        <v>71</v>
      </c>
      <c r="H342" s="1072" t="s">
        <v>70</v>
      </c>
      <c r="I342" s="1074" t="s">
        <v>71</v>
      </c>
      <c r="J342" s="1072" t="s">
        <v>70</v>
      </c>
      <c r="K342" s="1085" t="s">
        <v>71</v>
      </c>
      <c r="L342" s="1079" t="s">
        <v>70</v>
      </c>
      <c r="M342" s="1074" t="s">
        <v>71</v>
      </c>
      <c r="N342" s="1072" t="s">
        <v>70</v>
      </c>
      <c r="O342" s="1074" t="s">
        <v>71</v>
      </c>
    </row>
    <row r="343" spans="1:15" ht="12.75" customHeight="1" x14ac:dyDescent="0.2">
      <c r="A343" s="1071"/>
      <c r="B343" s="1073"/>
      <c r="C343" s="1075"/>
      <c r="D343" s="1073"/>
      <c r="E343" s="1075"/>
      <c r="F343" s="1073"/>
      <c r="G343" s="1075"/>
      <c r="H343" s="1073"/>
      <c r="I343" s="1075"/>
      <c r="J343" s="1076"/>
      <c r="K343" s="1086"/>
      <c r="L343" s="1080"/>
      <c r="M343" s="1081"/>
      <c r="N343" s="1076"/>
      <c r="O343" s="1081"/>
    </row>
    <row r="344" spans="1:15" ht="12.75" customHeight="1" x14ac:dyDescent="0.2">
      <c r="A344" s="950"/>
      <c r="B344" s="951"/>
      <c r="C344" s="952"/>
      <c r="D344" s="951"/>
      <c r="E344" s="952"/>
      <c r="F344" s="951"/>
      <c r="G344" s="952"/>
      <c r="H344" s="951"/>
      <c r="I344" s="952"/>
      <c r="J344" s="953">
        <f>B344+D344+F344+H344</f>
        <v>0</v>
      </c>
      <c r="K344" s="959">
        <f>C344+E344+G344+I344</f>
        <v>0</v>
      </c>
      <c r="L344" s="963"/>
      <c r="M344" s="952"/>
      <c r="N344" s="953">
        <f t="shared" ref="N344:N348" si="120">J344+L344</f>
        <v>0</v>
      </c>
      <c r="O344" s="958">
        <f t="shared" ref="O344:O348" si="121">K344+M344</f>
        <v>0</v>
      </c>
    </row>
    <row r="345" spans="1:15" ht="12.75" customHeight="1" x14ac:dyDescent="0.2">
      <c r="A345" s="932"/>
      <c r="B345" s="927"/>
      <c r="C345" s="928"/>
      <c r="D345" s="927"/>
      <c r="E345" s="928"/>
      <c r="F345" s="927"/>
      <c r="G345" s="929"/>
      <c r="H345" s="927"/>
      <c r="I345" s="928"/>
      <c r="J345" s="930">
        <f t="shared" ref="J345:J348" si="122">B345+D345+F345+H345</f>
        <v>0</v>
      </c>
      <c r="K345" s="960">
        <f t="shared" ref="K345:K348" si="123">C345+E345+G345+I345</f>
        <v>0</v>
      </c>
      <c r="L345" s="964"/>
      <c r="M345" s="928"/>
      <c r="N345" s="930">
        <f t="shared" si="120"/>
        <v>0</v>
      </c>
      <c r="O345" s="924">
        <f t="shared" si="121"/>
        <v>0</v>
      </c>
    </row>
    <row r="346" spans="1:15" ht="12.75" customHeight="1" x14ac:dyDescent="0.2">
      <c r="A346" s="932"/>
      <c r="B346" s="927"/>
      <c r="C346" s="928"/>
      <c r="D346" s="927"/>
      <c r="E346" s="928"/>
      <c r="F346" s="927"/>
      <c r="G346" s="928"/>
      <c r="H346" s="927"/>
      <c r="I346" s="928"/>
      <c r="J346" s="930">
        <f t="shared" si="122"/>
        <v>0</v>
      </c>
      <c r="K346" s="960">
        <f t="shared" si="123"/>
        <v>0</v>
      </c>
      <c r="L346" s="964"/>
      <c r="M346" s="928"/>
      <c r="N346" s="930">
        <f t="shared" si="120"/>
        <v>0</v>
      </c>
      <c r="O346" s="924">
        <f t="shared" si="121"/>
        <v>0</v>
      </c>
    </row>
    <row r="347" spans="1:15" ht="12.75" customHeight="1" x14ac:dyDescent="0.2">
      <c r="A347" s="932"/>
      <c r="B347" s="927"/>
      <c r="C347" s="928"/>
      <c r="D347" s="927"/>
      <c r="E347" s="928"/>
      <c r="F347" s="927"/>
      <c r="G347" s="928"/>
      <c r="H347" s="927"/>
      <c r="I347" s="928"/>
      <c r="J347" s="930">
        <f t="shared" si="122"/>
        <v>0</v>
      </c>
      <c r="K347" s="960">
        <f t="shared" si="123"/>
        <v>0</v>
      </c>
      <c r="L347" s="964"/>
      <c r="M347" s="928"/>
      <c r="N347" s="930">
        <f t="shared" si="120"/>
        <v>0</v>
      </c>
      <c r="O347" s="924">
        <f t="shared" si="121"/>
        <v>0</v>
      </c>
    </row>
    <row r="348" spans="1:15" ht="12.75" customHeight="1" x14ac:dyDescent="0.2">
      <c r="A348" s="935"/>
      <c r="B348" s="936"/>
      <c r="C348" s="937"/>
      <c r="D348" s="936"/>
      <c r="E348" s="937"/>
      <c r="F348" s="936"/>
      <c r="G348" s="937"/>
      <c r="H348" s="936"/>
      <c r="I348" s="937"/>
      <c r="J348" s="938">
        <f t="shared" si="122"/>
        <v>0</v>
      </c>
      <c r="K348" s="961">
        <f t="shared" si="123"/>
        <v>0</v>
      </c>
      <c r="L348" s="965"/>
      <c r="M348" s="937"/>
      <c r="N348" s="938">
        <f t="shared" si="120"/>
        <v>0</v>
      </c>
      <c r="O348" s="943">
        <f t="shared" si="121"/>
        <v>0</v>
      </c>
    </row>
    <row r="349" spans="1:15" ht="12.75" customHeight="1" x14ac:dyDescent="0.2">
      <c r="A349" s="944" t="s">
        <v>10</v>
      </c>
      <c r="B349" s="945">
        <f>SUM(B344:B348)</f>
        <v>0</v>
      </c>
      <c r="C349" s="946">
        <f t="shared" ref="C349:O349" si="124">SUM(C344:C348)</f>
        <v>0</v>
      </c>
      <c r="D349" s="945">
        <f t="shared" si="124"/>
        <v>0</v>
      </c>
      <c r="E349" s="947">
        <f t="shared" si="124"/>
        <v>0</v>
      </c>
      <c r="F349" s="945">
        <f t="shared" si="124"/>
        <v>0</v>
      </c>
      <c r="G349" s="947">
        <f t="shared" si="124"/>
        <v>0</v>
      </c>
      <c r="H349" s="945">
        <f t="shared" si="124"/>
        <v>0</v>
      </c>
      <c r="I349" s="947">
        <f t="shared" si="124"/>
        <v>0</v>
      </c>
      <c r="J349" s="945">
        <f t="shared" si="124"/>
        <v>0</v>
      </c>
      <c r="K349" s="962">
        <f t="shared" si="124"/>
        <v>0</v>
      </c>
      <c r="L349" s="966">
        <f t="shared" si="124"/>
        <v>0</v>
      </c>
      <c r="M349" s="947">
        <f t="shared" si="124"/>
        <v>0</v>
      </c>
      <c r="N349" s="945">
        <f t="shared" si="124"/>
        <v>0</v>
      </c>
      <c r="O349" s="947">
        <f t="shared" si="124"/>
        <v>0</v>
      </c>
    </row>
    <row r="350" spans="1:15" ht="12.75" customHeight="1" x14ac:dyDescent="0.2">
      <c r="A350" s="319"/>
      <c r="B350" s="1064" t="s">
        <v>353</v>
      </c>
      <c r="C350" s="1065"/>
      <c r="D350" s="933">
        <f>B349+F349</f>
        <v>0</v>
      </c>
      <c r="E350" s="934">
        <f>C349+G349</f>
        <v>0</v>
      </c>
      <c r="F350" s="523"/>
      <c r="G350" s="523"/>
      <c r="H350" s="523"/>
      <c r="I350" s="523"/>
      <c r="L350" s="523"/>
      <c r="M350" s="523"/>
      <c r="N350" s="319"/>
      <c r="O350" s="319"/>
    </row>
    <row r="351" spans="1:15" ht="12.75" customHeight="1" x14ac:dyDescent="0.2">
      <c r="A351" s="319"/>
      <c r="B351" s="1100" t="s">
        <v>354</v>
      </c>
      <c r="C351" s="1101"/>
      <c r="D351" s="320">
        <f>D349+F349</f>
        <v>0</v>
      </c>
      <c r="E351" s="321">
        <f>E349+G349</f>
        <v>0</v>
      </c>
      <c r="F351" s="318"/>
      <c r="G351" s="318"/>
      <c r="H351" s="318"/>
      <c r="I351" s="318"/>
      <c r="L351" s="318"/>
      <c r="M351" s="318"/>
      <c r="N351" s="319"/>
      <c r="O351" s="319"/>
    </row>
    <row r="352" spans="1:15" ht="12.75" customHeight="1" x14ac:dyDescent="0.2"/>
    <row r="353" spans="1:16" ht="12.75" customHeight="1" x14ac:dyDescent="0.2">
      <c r="A353" s="1082" t="s">
        <v>59</v>
      </c>
      <c r="B353" s="1040"/>
      <c r="C353" s="1083">
        <f>'LIHTC AppFraction'!C33</f>
        <v>0</v>
      </c>
      <c r="D353" s="1062"/>
      <c r="E353" s="1062"/>
      <c r="F353" s="1063"/>
      <c r="G353" s="1063"/>
      <c r="H353" s="1082" t="s">
        <v>169</v>
      </c>
      <c r="I353" s="1082"/>
      <c r="J353" s="1062">
        <f>'LIHTC AppFraction'!B33</f>
        <v>0</v>
      </c>
      <c r="K353" s="1062"/>
      <c r="L353" s="1062"/>
      <c r="M353" s="1062"/>
      <c r="N353" s="1063"/>
    </row>
    <row r="354" spans="1:16" ht="12.75" customHeight="1" x14ac:dyDescent="0.2">
      <c r="A354" s="931"/>
      <c r="B354" s="1084" t="s">
        <v>170</v>
      </c>
      <c r="C354" s="1061"/>
      <c r="D354" s="1053" t="s">
        <v>171</v>
      </c>
      <c r="E354" s="1061"/>
      <c r="F354" s="1053" t="s">
        <v>172</v>
      </c>
      <c r="G354" s="1061"/>
      <c r="H354" s="1053" t="s">
        <v>67</v>
      </c>
      <c r="I354" s="1061"/>
      <c r="J354" s="1059" t="s">
        <v>68</v>
      </c>
      <c r="K354" s="1060"/>
      <c r="L354" s="1053" t="s">
        <v>173</v>
      </c>
      <c r="M354" s="1061"/>
      <c r="N354" s="1068" t="s">
        <v>50</v>
      </c>
      <c r="O354" s="1069"/>
      <c r="P354">
        <v>26</v>
      </c>
    </row>
    <row r="355" spans="1:16" ht="12.75" customHeight="1" x14ac:dyDescent="0.2">
      <c r="A355" s="1070" t="s">
        <v>69</v>
      </c>
      <c r="B355" s="1072" t="s">
        <v>70</v>
      </c>
      <c r="C355" s="1074" t="s">
        <v>71</v>
      </c>
      <c r="D355" s="1072" t="s">
        <v>70</v>
      </c>
      <c r="E355" s="1074" t="s">
        <v>71</v>
      </c>
      <c r="F355" s="1072" t="s">
        <v>70</v>
      </c>
      <c r="G355" s="1074" t="s">
        <v>71</v>
      </c>
      <c r="H355" s="1072" t="s">
        <v>70</v>
      </c>
      <c r="I355" s="1074" t="s">
        <v>71</v>
      </c>
      <c r="J355" s="1072" t="s">
        <v>70</v>
      </c>
      <c r="K355" s="1085" t="s">
        <v>71</v>
      </c>
      <c r="L355" s="1079" t="s">
        <v>70</v>
      </c>
      <c r="M355" s="1074" t="s">
        <v>71</v>
      </c>
      <c r="N355" s="1072" t="s">
        <v>70</v>
      </c>
      <c r="O355" s="1074" t="s">
        <v>71</v>
      </c>
    </row>
    <row r="356" spans="1:16" ht="12.75" customHeight="1" x14ac:dyDescent="0.2">
      <c r="A356" s="1071"/>
      <c r="B356" s="1073"/>
      <c r="C356" s="1075"/>
      <c r="D356" s="1073"/>
      <c r="E356" s="1075"/>
      <c r="F356" s="1073"/>
      <c r="G356" s="1075"/>
      <c r="H356" s="1073"/>
      <c r="I356" s="1075"/>
      <c r="J356" s="1076"/>
      <c r="K356" s="1086"/>
      <c r="L356" s="1080"/>
      <c r="M356" s="1081"/>
      <c r="N356" s="1076"/>
      <c r="O356" s="1081"/>
    </row>
    <row r="357" spans="1:16" ht="12.75" customHeight="1" x14ac:dyDescent="0.2">
      <c r="A357" s="950"/>
      <c r="B357" s="951"/>
      <c r="C357" s="952"/>
      <c r="D357" s="951"/>
      <c r="E357" s="952"/>
      <c r="F357" s="951"/>
      <c r="G357" s="952"/>
      <c r="H357" s="951"/>
      <c r="I357" s="952"/>
      <c r="J357" s="953">
        <f>B357+D357+F357+H357</f>
        <v>0</v>
      </c>
      <c r="K357" s="959">
        <f>C357+E357+G357+I357</f>
        <v>0</v>
      </c>
      <c r="L357" s="963"/>
      <c r="M357" s="952"/>
      <c r="N357" s="953">
        <f t="shared" ref="N357:N361" si="125">J357+L357</f>
        <v>0</v>
      </c>
      <c r="O357" s="958">
        <f t="shared" ref="O357:O361" si="126">K357+M357</f>
        <v>0</v>
      </c>
    </row>
    <row r="358" spans="1:16" ht="12.75" customHeight="1" x14ac:dyDescent="0.2">
      <c r="A358" s="932"/>
      <c r="B358" s="927"/>
      <c r="C358" s="928"/>
      <c r="D358" s="927"/>
      <c r="E358" s="928"/>
      <c r="F358" s="927"/>
      <c r="G358" s="929"/>
      <c r="H358" s="927"/>
      <c r="I358" s="928"/>
      <c r="J358" s="930">
        <f t="shared" ref="J358:J361" si="127">B358+D358+F358+H358</f>
        <v>0</v>
      </c>
      <c r="K358" s="960">
        <f t="shared" ref="K358:K361" si="128">C358+E358+G358+I358</f>
        <v>0</v>
      </c>
      <c r="L358" s="964"/>
      <c r="M358" s="928"/>
      <c r="N358" s="930">
        <f t="shared" si="125"/>
        <v>0</v>
      </c>
      <c r="O358" s="924">
        <f t="shared" si="126"/>
        <v>0</v>
      </c>
    </row>
    <row r="359" spans="1:16" ht="12.75" customHeight="1" x14ac:dyDescent="0.2">
      <c r="A359" s="932"/>
      <c r="B359" s="927"/>
      <c r="C359" s="928"/>
      <c r="D359" s="927"/>
      <c r="E359" s="928"/>
      <c r="F359" s="927"/>
      <c r="G359" s="928"/>
      <c r="H359" s="927"/>
      <c r="I359" s="928"/>
      <c r="J359" s="930">
        <f t="shared" si="127"/>
        <v>0</v>
      </c>
      <c r="K359" s="960">
        <f t="shared" si="128"/>
        <v>0</v>
      </c>
      <c r="L359" s="964"/>
      <c r="M359" s="928"/>
      <c r="N359" s="930">
        <f t="shared" si="125"/>
        <v>0</v>
      </c>
      <c r="O359" s="924">
        <f t="shared" si="126"/>
        <v>0</v>
      </c>
    </row>
    <row r="360" spans="1:16" ht="12.75" customHeight="1" x14ac:dyDescent="0.2">
      <c r="A360" s="932"/>
      <c r="B360" s="927"/>
      <c r="C360" s="928"/>
      <c r="D360" s="927"/>
      <c r="E360" s="928"/>
      <c r="F360" s="927"/>
      <c r="G360" s="928"/>
      <c r="H360" s="927"/>
      <c r="I360" s="928"/>
      <c r="J360" s="930">
        <f t="shared" si="127"/>
        <v>0</v>
      </c>
      <c r="K360" s="960">
        <f t="shared" si="128"/>
        <v>0</v>
      </c>
      <c r="L360" s="964"/>
      <c r="M360" s="928"/>
      <c r="N360" s="930">
        <f t="shared" si="125"/>
        <v>0</v>
      </c>
      <c r="O360" s="924">
        <f t="shared" si="126"/>
        <v>0</v>
      </c>
    </row>
    <row r="361" spans="1:16" ht="12.75" customHeight="1" x14ac:dyDescent="0.2">
      <c r="A361" s="935"/>
      <c r="B361" s="936"/>
      <c r="C361" s="937"/>
      <c r="D361" s="936"/>
      <c r="E361" s="937"/>
      <c r="F361" s="936"/>
      <c r="G361" s="937"/>
      <c r="H361" s="936"/>
      <c r="I361" s="937"/>
      <c r="J361" s="938">
        <f t="shared" si="127"/>
        <v>0</v>
      </c>
      <c r="K361" s="961">
        <f t="shared" si="128"/>
        <v>0</v>
      </c>
      <c r="L361" s="965"/>
      <c r="M361" s="937"/>
      <c r="N361" s="938">
        <f t="shared" si="125"/>
        <v>0</v>
      </c>
      <c r="O361" s="943">
        <f t="shared" si="126"/>
        <v>0</v>
      </c>
    </row>
    <row r="362" spans="1:16" ht="12.75" customHeight="1" x14ac:dyDescent="0.2">
      <c r="A362" s="944" t="s">
        <v>10</v>
      </c>
      <c r="B362" s="945">
        <f>SUM(B357:B361)</f>
        <v>0</v>
      </c>
      <c r="C362" s="946">
        <f t="shared" ref="C362:O362" si="129">SUM(C357:C361)</f>
        <v>0</v>
      </c>
      <c r="D362" s="945">
        <f t="shared" si="129"/>
        <v>0</v>
      </c>
      <c r="E362" s="947">
        <f t="shared" si="129"/>
        <v>0</v>
      </c>
      <c r="F362" s="945">
        <f t="shared" si="129"/>
        <v>0</v>
      </c>
      <c r="G362" s="947">
        <f t="shared" si="129"/>
        <v>0</v>
      </c>
      <c r="H362" s="945">
        <f t="shared" si="129"/>
        <v>0</v>
      </c>
      <c r="I362" s="947">
        <f t="shared" si="129"/>
        <v>0</v>
      </c>
      <c r="J362" s="945">
        <f t="shared" si="129"/>
        <v>0</v>
      </c>
      <c r="K362" s="962">
        <f t="shared" si="129"/>
        <v>0</v>
      </c>
      <c r="L362" s="966">
        <f t="shared" si="129"/>
        <v>0</v>
      </c>
      <c r="M362" s="947">
        <f t="shared" si="129"/>
        <v>0</v>
      </c>
      <c r="N362" s="945">
        <f t="shared" si="129"/>
        <v>0</v>
      </c>
      <c r="O362" s="947">
        <f t="shared" si="129"/>
        <v>0</v>
      </c>
    </row>
    <row r="363" spans="1:16" ht="12.75" customHeight="1" x14ac:dyDescent="0.2">
      <c r="A363" s="319"/>
      <c r="B363" s="1064" t="s">
        <v>353</v>
      </c>
      <c r="C363" s="1065"/>
      <c r="D363" s="933">
        <f>B362+F362</f>
        <v>0</v>
      </c>
      <c r="E363" s="934">
        <f>C362+G362</f>
        <v>0</v>
      </c>
      <c r="F363" s="523"/>
      <c r="G363" s="523"/>
      <c r="H363" s="523"/>
      <c r="I363" s="523"/>
      <c r="L363" s="523"/>
      <c r="M363" s="523"/>
      <c r="N363" s="319"/>
      <c r="O363" s="319"/>
    </row>
    <row r="364" spans="1:16" ht="12.75" customHeight="1" x14ac:dyDescent="0.2">
      <c r="A364" s="319"/>
      <c r="B364" s="1066" t="s">
        <v>354</v>
      </c>
      <c r="C364" s="1067"/>
      <c r="D364" s="925">
        <f>D362+F362</f>
        <v>0</v>
      </c>
      <c r="E364" s="926">
        <f>E362+G362</f>
        <v>0</v>
      </c>
      <c r="F364" s="523"/>
      <c r="G364" s="523"/>
      <c r="H364" s="523"/>
      <c r="I364" s="523"/>
      <c r="L364" s="523"/>
      <c r="M364" s="523"/>
      <c r="N364" s="319"/>
      <c r="O364" s="319"/>
    </row>
    <row r="365" spans="1:16" ht="12.75" customHeight="1" x14ac:dyDescent="0.2"/>
    <row r="366" spans="1:16" ht="12.75" customHeight="1" x14ac:dyDescent="0.2">
      <c r="A366" s="1082" t="s">
        <v>59</v>
      </c>
      <c r="B366" s="1040"/>
      <c r="C366" s="1083">
        <f>'LIHTC AppFraction'!C34</f>
        <v>0</v>
      </c>
      <c r="D366" s="1062"/>
      <c r="E366" s="1062"/>
      <c r="F366" s="1063"/>
      <c r="G366" s="1063"/>
      <c r="H366" s="1082" t="s">
        <v>169</v>
      </c>
      <c r="I366" s="1082"/>
      <c r="J366" s="1062">
        <f>'LIHTC AppFraction'!B34</f>
        <v>0</v>
      </c>
      <c r="K366" s="1062"/>
      <c r="L366" s="1062"/>
      <c r="M366" s="1062"/>
      <c r="N366" s="1063"/>
    </row>
    <row r="367" spans="1:16" ht="12.75" customHeight="1" x14ac:dyDescent="0.2">
      <c r="A367" s="931"/>
      <c r="B367" s="1084" t="s">
        <v>170</v>
      </c>
      <c r="C367" s="1061"/>
      <c r="D367" s="1053" t="s">
        <v>171</v>
      </c>
      <c r="E367" s="1061"/>
      <c r="F367" s="1053" t="s">
        <v>172</v>
      </c>
      <c r="G367" s="1061"/>
      <c r="H367" s="1053" t="s">
        <v>67</v>
      </c>
      <c r="I367" s="1061"/>
      <c r="J367" s="1059" t="s">
        <v>68</v>
      </c>
      <c r="K367" s="1060"/>
      <c r="L367" s="1053" t="s">
        <v>173</v>
      </c>
      <c r="M367" s="1061"/>
      <c r="N367" s="1068" t="s">
        <v>50</v>
      </c>
      <c r="O367" s="1069"/>
      <c r="P367">
        <v>27</v>
      </c>
    </row>
    <row r="368" spans="1:16" ht="12.75" customHeight="1" x14ac:dyDescent="0.2">
      <c r="A368" s="1070" t="s">
        <v>69</v>
      </c>
      <c r="B368" s="1072" t="s">
        <v>70</v>
      </c>
      <c r="C368" s="1074" t="s">
        <v>71</v>
      </c>
      <c r="D368" s="1072" t="s">
        <v>70</v>
      </c>
      <c r="E368" s="1074" t="s">
        <v>71</v>
      </c>
      <c r="F368" s="1072" t="s">
        <v>70</v>
      </c>
      <c r="G368" s="1074" t="s">
        <v>71</v>
      </c>
      <c r="H368" s="1072" t="s">
        <v>70</v>
      </c>
      <c r="I368" s="1074" t="s">
        <v>71</v>
      </c>
      <c r="J368" s="1072" t="s">
        <v>70</v>
      </c>
      <c r="K368" s="1085" t="s">
        <v>71</v>
      </c>
      <c r="L368" s="1079" t="s">
        <v>70</v>
      </c>
      <c r="M368" s="1074" t="s">
        <v>71</v>
      </c>
      <c r="N368" s="1072" t="s">
        <v>70</v>
      </c>
      <c r="O368" s="1074" t="s">
        <v>71</v>
      </c>
    </row>
    <row r="369" spans="1:16" ht="12.75" customHeight="1" x14ac:dyDescent="0.2">
      <c r="A369" s="1071"/>
      <c r="B369" s="1073"/>
      <c r="C369" s="1075"/>
      <c r="D369" s="1073"/>
      <c r="E369" s="1075"/>
      <c r="F369" s="1073"/>
      <c r="G369" s="1075"/>
      <c r="H369" s="1073"/>
      <c r="I369" s="1075"/>
      <c r="J369" s="1076"/>
      <c r="K369" s="1086"/>
      <c r="L369" s="1080"/>
      <c r="M369" s="1081"/>
      <c r="N369" s="1076"/>
      <c r="O369" s="1081"/>
    </row>
    <row r="370" spans="1:16" ht="12.75" customHeight="1" x14ac:dyDescent="0.2">
      <c r="A370" s="950"/>
      <c r="B370" s="951"/>
      <c r="C370" s="952"/>
      <c r="D370" s="951"/>
      <c r="E370" s="952"/>
      <c r="F370" s="951"/>
      <c r="G370" s="952"/>
      <c r="H370" s="951"/>
      <c r="I370" s="952"/>
      <c r="J370" s="953">
        <f>B370+D370+F370+H370</f>
        <v>0</v>
      </c>
      <c r="K370" s="959">
        <f>C370+E370+G370+I370</f>
        <v>0</v>
      </c>
      <c r="L370" s="963"/>
      <c r="M370" s="952"/>
      <c r="N370" s="953">
        <f t="shared" ref="N370:N374" si="130">J370+L370</f>
        <v>0</v>
      </c>
      <c r="O370" s="958">
        <f t="shared" ref="O370:O374" si="131">K370+M370</f>
        <v>0</v>
      </c>
    </row>
    <row r="371" spans="1:16" ht="12.75" customHeight="1" x14ac:dyDescent="0.2">
      <c r="A371" s="932"/>
      <c r="B371" s="927"/>
      <c r="C371" s="928"/>
      <c r="D371" s="927"/>
      <c r="E371" s="928"/>
      <c r="F371" s="927"/>
      <c r="G371" s="929"/>
      <c r="H371" s="927"/>
      <c r="I371" s="928"/>
      <c r="J371" s="930">
        <f t="shared" ref="J371:J374" si="132">B371+D371+F371+H371</f>
        <v>0</v>
      </c>
      <c r="K371" s="960">
        <f t="shared" ref="K371:K374" si="133">C371+E371+G371+I371</f>
        <v>0</v>
      </c>
      <c r="L371" s="964"/>
      <c r="M371" s="928"/>
      <c r="N371" s="930">
        <f t="shared" si="130"/>
        <v>0</v>
      </c>
      <c r="O371" s="924">
        <f t="shared" si="131"/>
        <v>0</v>
      </c>
    </row>
    <row r="372" spans="1:16" ht="12.75" customHeight="1" x14ac:dyDescent="0.2">
      <c r="A372" s="932"/>
      <c r="B372" s="927"/>
      <c r="C372" s="928"/>
      <c r="D372" s="927"/>
      <c r="E372" s="928"/>
      <c r="F372" s="927"/>
      <c r="G372" s="928"/>
      <c r="H372" s="927"/>
      <c r="I372" s="928"/>
      <c r="J372" s="930">
        <f t="shared" si="132"/>
        <v>0</v>
      </c>
      <c r="K372" s="960">
        <f t="shared" si="133"/>
        <v>0</v>
      </c>
      <c r="L372" s="964"/>
      <c r="M372" s="928"/>
      <c r="N372" s="930">
        <f t="shared" si="130"/>
        <v>0</v>
      </c>
      <c r="O372" s="924">
        <f t="shared" si="131"/>
        <v>0</v>
      </c>
    </row>
    <row r="373" spans="1:16" ht="12.75" customHeight="1" x14ac:dyDescent="0.2">
      <c r="A373" s="932"/>
      <c r="B373" s="927"/>
      <c r="C373" s="928"/>
      <c r="D373" s="927"/>
      <c r="E373" s="928"/>
      <c r="F373" s="927"/>
      <c r="G373" s="928"/>
      <c r="H373" s="927"/>
      <c r="I373" s="928"/>
      <c r="J373" s="930">
        <f t="shared" si="132"/>
        <v>0</v>
      </c>
      <c r="K373" s="960">
        <f t="shared" si="133"/>
        <v>0</v>
      </c>
      <c r="L373" s="964"/>
      <c r="M373" s="928"/>
      <c r="N373" s="930">
        <f t="shared" si="130"/>
        <v>0</v>
      </c>
      <c r="O373" s="924">
        <f t="shared" si="131"/>
        <v>0</v>
      </c>
    </row>
    <row r="374" spans="1:16" ht="12.75" customHeight="1" x14ac:dyDescent="0.2">
      <c r="A374" s="935"/>
      <c r="B374" s="936"/>
      <c r="C374" s="937"/>
      <c r="D374" s="936"/>
      <c r="E374" s="937"/>
      <c r="F374" s="936"/>
      <c r="G374" s="937"/>
      <c r="H374" s="936"/>
      <c r="I374" s="937"/>
      <c r="J374" s="938">
        <f t="shared" si="132"/>
        <v>0</v>
      </c>
      <c r="K374" s="961">
        <f t="shared" si="133"/>
        <v>0</v>
      </c>
      <c r="L374" s="965"/>
      <c r="M374" s="937"/>
      <c r="N374" s="938">
        <f t="shared" si="130"/>
        <v>0</v>
      </c>
      <c r="O374" s="943">
        <f t="shared" si="131"/>
        <v>0</v>
      </c>
    </row>
    <row r="375" spans="1:16" ht="12.75" customHeight="1" x14ac:dyDescent="0.2">
      <c r="A375" s="944" t="s">
        <v>10</v>
      </c>
      <c r="B375" s="945">
        <f>SUM(B370:B374)</f>
        <v>0</v>
      </c>
      <c r="C375" s="946">
        <f t="shared" ref="C375:O375" si="134">SUM(C370:C374)</f>
        <v>0</v>
      </c>
      <c r="D375" s="945">
        <f t="shared" si="134"/>
        <v>0</v>
      </c>
      <c r="E375" s="947">
        <f t="shared" si="134"/>
        <v>0</v>
      </c>
      <c r="F375" s="945">
        <f t="shared" si="134"/>
        <v>0</v>
      </c>
      <c r="G375" s="947">
        <f t="shared" si="134"/>
        <v>0</v>
      </c>
      <c r="H375" s="945">
        <f t="shared" si="134"/>
        <v>0</v>
      </c>
      <c r="I375" s="947">
        <f t="shared" si="134"/>
        <v>0</v>
      </c>
      <c r="J375" s="945">
        <f t="shared" si="134"/>
        <v>0</v>
      </c>
      <c r="K375" s="962">
        <f t="shared" si="134"/>
        <v>0</v>
      </c>
      <c r="L375" s="966">
        <f t="shared" si="134"/>
        <v>0</v>
      </c>
      <c r="M375" s="947">
        <f t="shared" si="134"/>
        <v>0</v>
      </c>
      <c r="N375" s="945">
        <f t="shared" si="134"/>
        <v>0</v>
      </c>
      <c r="O375" s="947">
        <f t="shared" si="134"/>
        <v>0</v>
      </c>
    </row>
    <row r="376" spans="1:16" ht="12.75" customHeight="1" x14ac:dyDescent="0.2">
      <c r="A376" s="319"/>
      <c r="B376" s="1064" t="s">
        <v>353</v>
      </c>
      <c r="C376" s="1065"/>
      <c r="D376" s="933">
        <f>B375+F375</f>
        <v>0</v>
      </c>
      <c r="E376" s="934">
        <f>C375+G375</f>
        <v>0</v>
      </c>
      <c r="F376" s="523"/>
      <c r="G376" s="523"/>
      <c r="H376" s="523"/>
      <c r="I376" s="523"/>
      <c r="L376" s="523"/>
      <c r="M376" s="523"/>
      <c r="N376" s="319"/>
      <c r="O376" s="319"/>
    </row>
    <row r="377" spans="1:16" ht="12.75" customHeight="1" x14ac:dyDescent="0.2">
      <c r="A377" s="319"/>
      <c r="B377" s="1066" t="s">
        <v>354</v>
      </c>
      <c r="C377" s="1067"/>
      <c r="D377" s="925">
        <f>D375+F375</f>
        <v>0</v>
      </c>
      <c r="E377" s="926">
        <f>E375+G375</f>
        <v>0</v>
      </c>
      <c r="F377" s="523"/>
      <c r="G377" s="523"/>
      <c r="H377" s="523"/>
      <c r="I377" s="523"/>
      <c r="L377" s="523"/>
      <c r="M377" s="523"/>
      <c r="N377" s="319"/>
      <c r="O377" s="319"/>
    </row>
    <row r="378" spans="1:16" ht="12.75" customHeight="1" x14ac:dyDescent="0.2"/>
    <row r="379" spans="1:16" ht="12.75" customHeight="1" x14ac:dyDescent="0.2">
      <c r="A379" s="1082" t="s">
        <v>59</v>
      </c>
      <c r="B379" s="1040"/>
      <c r="C379" s="1083">
        <f>'LIHTC AppFraction'!C35</f>
        <v>0</v>
      </c>
      <c r="D379" s="1062"/>
      <c r="E379" s="1062"/>
      <c r="F379" s="1063"/>
      <c r="G379" s="1063"/>
      <c r="H379" s="1082" t="s">
        <v>169</v>
      </c>
      <c r="I379" s="1082"/>
      <c r="J379" s="1062">
        <f>'LIHTC AppFraction'!B35</f>
        <v>0</v>
      </c>
      <c r="K379" s="1062"/>
      <c r="L379" s="1062"/>
      <c r="M379" s="1062"/>
      <c r="N379" s="1063"/>
    </row>
    <row r="380" spans="1:16" ht="12.75" customHeight="1" x14ac:dyDescent="0.2">
      <c r="A380" s="931"/>
      <c r="B380" s="1084" t="s">
        <v>170</v>
      </c>
      <c r="C380" s="1061"/>
      <c r="D380" s="1053" t="s">
        <v>171</v>
      </c>
      <c r="E380" s="1061"/>
      <c r="F380" s="1053" t="s">
        <v>172</v>
      </c>
      <c r="G380" s="1061"/>
      <c r="H380" s="1053" t="s">
        <v>67</v>
      </c>
      <c r="I380" s="1061"/>
      <c r="J380" s="1059" t="s">
        <v>68</v>
      </c>
      <c r="K380" s="1060"/>
      <c r="L380" s="1053" t="s">
        <v>173</v>
      </c>
      <c r="M380" s="1061"/>
      <c r="N380" s="1068" t="s">
        <v>50</v>
      </c>
      <c r="O380" s="1069"/>
      <c r="P380">
        <v>28</v>
      </c>
    </row>
    <row r="381" spans="1:16" ht="12.75" customHeight="1" x14ac:dyDescent="0.2">
      <c r="A381" s="1070" t="s">
        <v>69</v>
      </c>
      <c r="B381" s="1072" t="s">
        <v>70</v>
      </c>
      <c r="C381" s="1074" t="s">
        <v>71</v>
      </c>
      <c r="D381" s="1072" t="s">
        <v>70</v>
      </c>
      <c r="E381" s="1074" t="s">
        <v>71</v>
      </c>
      <c r="F381" s="1072" t="s">
        <v>70</v>
      </c>
      <c r="G381" s="1074" t="s">
        <v>71</v>
      </c>
      <c r="H381" s="1072" t="s">
        <v>70</v>
      </c>
      <c r="I381" s="1074" t="s">
        <v>71</v>
      </c>
      <c r="J381" s="1072" t="s">
        <v>70</v>
      </c>
      <c r="K381" s="1085" t="s">
        <v>71</v>
      </c>
      <c r="L381" s="1079" t="s">
        <v>70</v>
      </c>
      <c r="M381" s="1074" t="s">
        <v>71</v>
      </c>
      <c r="N381" s="1072" t="s">
        <v>70</v>
      </c>
      <c r="O381" s="1074" t="s">
        <v>71</v>
      </c>
    </row>
    <row r="382" spans="1:16" ht="12.75" customHeight="1" x14ac:dyDescent="0.2">
      <c r="A382" s="1071"/>
      <c r="B382" s="1073"/>
      <c r="C382" s="1075"/>
      <c r="D382" s="1073"/>
      <c r="E382" s="1075"/>
      <c r="F382" s="1073"/>
      <c r="G382" s="1075"/>
      <c r="H382" s="1073"/>
      <c r="I382" s="1075"/>
      <c r="J382" s="1076"/>
      <c r="K382" s="1086"/>
      <c r="L382" s="1080"/>
      <c r="M382" s="1081"/>
      <c r="N382" s="1076"/>
      <c r="O382" s="1081"/>
    </row>
    <row r="383" spans="1:16" ht="12.75" customHeight="1" x14ac:dyDescent="0.2">
      <c r="A383" s="950"/>
      <c r="B383" s="951"/>
      <c r="C383" s="952"/>
      <c r="D383" s="951"/>
      <c r="E383" s="952"/>
      <c r="F383" s="951"/>
      <c r="G383" s="952"/>
      <c r="H383" s="951"/>
      <c r="I383" s="952"/>
      <c r="J383" s="953">
        <f>B383+D383+F383+H383</f>
        <v>0</v>
      </c>
      <c r="K383" s="959">
        <f>C383+E383+G383+I383</f>
        <v>0</v>
      </c>
      <c r="L383" s="963"/>
      <c r="M383" s="952"/>
      <c r="N383" s="953">
        <f t="shared" ref="N383:N387" si="135">J383+L383</f>
        <v>0</v>
      </c>
      <c r="O383" s="958">
        <f t="shared" ref="O383:O387" si="136">K383+M383</f>
        <v>0</v>
      </c>
    </row>
    <row r="384" spans="1:16" ht="12.75" customHeight="1" x14ac:dyDescent="0.2">
      <c r="A384" s="932"/>
      <c r="B384" s="927"/>
      <c r="C384" s="928"/>
      <c r="D384" s="927"/>
      <c r="E384" s="928"/>
      <c r="F384" s="927"/>
      <c r="G384" s="929"/>
      <c r="H384" s="927"/>
      <c r="I384" s="928"/>
      <c r="J384" s="930">
        <f t="shared" ref="J384:J387" si="137">B384+D384+F384+H384</f>
        <v>0</v>
      </c>
      <c r="K384" s="960">
        <f t="shared" ref="K384:K387" si="138">C384+E384+G384+I384</f>
        <v>0</v>
      </c>
      <c r="L384" s="964"/>
      <c r="M384" s="928"/>
      <c r="N384" s="930">
        <f t="shared" si="135"/>
        <v>0</v>
      </c>
      <c r="O384" s="924">
        <f t="shared" si="136"/>
        <v>0</v>
      </c>
    </row>
    <row r="385" spans="1:16" ht="12.75" customHeight="1" x14ac:dyDescent="0.2">
      <c r="A385" s="932"/>
      <c r="B385" s="927"/>
      <c r="C385" s="928"/>
      <c r="D385" s="927"/>
      <c r="E385" s="928"/>
      <c r="F385" s="927"/>
      <c r="G385" s="928"/>
      <c r="H385" s="927"/>
      <c r="I385" s="928"/>
      <c r="J385" s="930">
        <f t="shared" si="137"/>
        <v>0</v>
      </c>
      <c r="K385" s="960">
        <f t="shared" si="138"/>
        <v>0</v>
      </c>
      <c r="L385" s="964"/>
      <c r="M385" s="928"/>
      <c r="N385" s="930">
        <f t="shared" si="135"/>
        <v>0</v>
      </c>
      <c r="O385" s="924">
        <f t="shared" si="136"/>
        <v>0</v>
      </c>
    </row>
    <row r="386" spans="1:16" ht="12.75" customHeight="1" x14ac:dyDescent="0.2">
      <c r="A386" s="932"/>
      <c r="B386" s="927"/>
      <c r="C386" s="928"/>
      <c r="D386" s="927"/>
      <c r="E386" s="928"/>
      <c r="F386" s="927"/>
      <c r="G386" s="928"/>
      <c r="H386" s="927"/>
      <c r="I386" s="928"/>
      <c r="J386" s="930">
        <f t="shared" si="137"/>
        <v>0</v>
      </c>
      <c r="K386" s="960">
        <f t="shared" si="138"/>
        <v>0</v>
      </c>
      <c r="L386" s="964"/>
      <c r="M386" s="928"/>
      <c r="N386" s="930">
        <f t="shared" si="135"/>
        <v>0</v>
      </c>
      <c r="O386" s="924">
        <f t="shared" si="136"/>
        <v>0</v>
      </c>
    </row>
    <row r="387" spans="1:16" ht="12.75" customHeight="1" x14ac:dyDescent="0.2">
      <c r="A387" s="935"/>
      <c r="B387" s="936"/>
      <c r="C387" s="937"/>
      <c r="D387" s="936"/>
      <c r="E387" s="937"/>
      <c r="F387" s="936"/>
      <c r="G387" s="937"/>
      <c r="H387" s="936"/>
      <c r="I387" s="937"/>
      <c r="J387" s="938">
        <f t="shared" si="137"/>
        <v>0</v>
      </c>
      <c r="K387" s="961">
        <f t="shared" si="138"/>
        <v>0</v>
      </c>
      <c r="L387" s="965"/>
      <c r="M387" s="937"/>
      <c r="N387" s="938">
        <f t="shared" si="135"/>
        <v>0</v>
      </c>
      <c r="O387" s="943">
        <f t="shared" si="136"/>
        <v>0</v>
      </c>
    </row>
    <row r="388" spans="1:16" ht="12.75" customHeight="1" x14ac:dyDescent="0.2">
      <c r="A388" s="944" t="s">
        <v>10</v>
      </c>
      <c r="B388" s="945">
        <f>SUM(B383:B387)</f>
        <v>0</v>
      </c>
      <c r="C388" s="946">
        <f t="shared" ref="C388:O388" si="139">SUM(C383:C387)</f>
        <v>0</v>
      </c>
      <c r="D388" s="945">
        <f t="shared" si="139"/>
        <v>0</v>
      </c>
      <c r="E388" s="947">
        <f t="shared" si="139"/>
        <v>0</v>
      </c>
      <c r="F388" s="945">
        <f t="shared" si="139"/>
        <v>0</v>
      </c>
      <c r="G388" s="947">
        <f t="shared" si="139"/>
        <v>0</v>
      </c>
      <c r="H388" s="945">
        <f t="shared" si="139"/>
        <v>0</v>
      </c>
      <c r="I388" s="947">
        <f t="shared" si="139"/>
        <v>0</v>
      </c>
      <c r="J388" s="945">
        <f t="shared" si="139"/>
        <v>0</v>
      </c>
      <c r="K388" s="962">
        <f t="shared" si="139"/>
        <v>0</v>
      </c>
      <c r="L388" s="966">
        <f t="shared" si="139"/>
        <v>0</v>
      </c>
      <c r="M388" s="947">
        <f t="shared" si="139"/>
        <v>0</v>
      </c>
      <c r="N388" s="945">
        <f t="shared" si="139"/>
        <v>0</v>
      </c>
      <c r="O388" s="947">
        <f t="shared" si="139"/>
        <v>0</v>
      </c>
    </row>
    <row r="389" spans="1:16" ht="12.75" customHeight="1" x14ac:dyDescent="0.2">
      <c r="A389" s="319"/>
      <c r="B389" s="1064" t="s">
        <v>353</v>
      </c>
      <c r="C389" s="1065"/>
      <c r="D389" s="933">
        <f>B388+F388</f>
        <v>0</v>
      </c>
      <c r="E389" s="934">
        <f>C388+G388</f>
        <v>0</v>
      </c>
      <c r="F389" s="523"/>
      <c r="G389" s="523"/>
      <c r="H389" s="523"/>
      <c r="I389" s="523"/>
      <c r="L389" s="523"/>
      <c r="M389" s="523"/>
      <c r="N389" s="319"/>
      <c r="O389" s="319"/>
    </row>
    <row r="390" spans="1:16" ht="12.75" customHeight="1" x14ac:dyDescent="0.2">
      <c r="A390" s="319"/>
      <c r="B390" s="1066" t="s">
        <v>354</v>
      </c>
      <c r="C390" s="1067"/>
      <c r="D390" s="925">
        <f>D388+F388</f>
        <v>0</v>
      </c>
      <c r="E390" s="926">
        <f>E388+G388</f>
        <v>0</v>
      </c>
      <c r="F390" s="523"/>
      <c r="G390" s="523"/>
      <c r="H390" s="523"/>
      <c r="I390" s="523"/>
      <c r="L390" s="523"/>
      <c r="M390" s="523"/>
      <c r="N390" s="319"/>
      <c r="O390" s="319"/>
    </row>
    <row r="392" spans="1:16" x14ac:dyDescent="0.2">
      <c r="A392" s="1082" t="s">
        <v>59</v>
      </c>
      <c r="B392" s="1040"/>
      <c r="C392" s="1083">
        <f>'LIHTC AppFraction'!C36</f>
        <v>0</v>
      </c>
      <c r="D392" s="1062"/>
      <c r="E392" s="1062"/>
      <c r="F392" s="1063"/>
      <c r="G392" s="1063"/>
      <c r="H392" s="1082" t="s">
        <v>169</v>
      </c>
      <c r="I392" s="1082"/>
      <c r="J392" s="1062">
        <f>'LIHTC AppFraction'!B36</f>
        <v>0</v>
      </c>
      <c r="K392" s="1062"/>
      <c r="L392" s="1062"/>
      <c r="M392" s="1062"/>
      <c r="N392" s="1063"/>
    </row>
    <row r="393" spans="1:16" ht="13.5" customHeight="1" x14ac:dyDescent="0.2">
      <c r="A393" s="931"/>
      <c r="B393" s="1084" t="s">
        <v>170</v>
      </c>
      <c r="C393" s="1061"/>
      <c r="D393" s="1053" t="s">
        <v>171</v>
      </c>
      <c r="E393" s="1061"/>
      <c r="F393" s="1053" t="s">
        <v>172</v>
      </c>
      <c r="G393" s="1061"/>
      <c r="H393" s="1053" t="s">
        <v>67</v>
      </c>
      <c r="I393" s="1061"/>
      <c r="J393" s="1059" t="s">
        <v>68</v>
      </c>
      <c r="K393" s="1060"/>
      <c r="L393" s="1053" t="s">
        <v>173</v>
      </c>
      <c r="M393" s="1061"/>
      <c r="N393" s="1068" t="s">
        <v>50</v>
      </c>
      <c r="O393" s="1069"/>
      <c r="P393">
        <v>29</v>
      </c>
    </row>
    <row r="394" spans="1:16" ht="12.75" customHeight="1" x14ac:dyDescent="0.2">
      <c r="A394" s="1070" t="s">
        <v>69</v>
      </c>
      <c r="B394" s="1072" t="s">
        <v>70</v>
      </c>
      <c r="C394" s="1074" t="s">
        <v>71</v>
      </c>
      <c r="D394" s="1072" t="s">
        <v>70</v>
      </c>
      <c r="E394" s="1074" t="s">
        <v>71</v>
      </c>
      <c r="F394" s="1072" t="s">
        <v>70</v>
      </c>
      <c r="G394" s="1074" t="s">
        <v>71</v>
      </c>
      <c r="H394" s="1072" t="s">
        <v>70</v>
      </c>
      <c r="I394" s="1074" t="s">
        <v>71</v>
      </c>
      <c r="J394" s="1072" t="s">
        <v>70</v>
      </c>
      <c r="K394" s="1085" t="s">
        <v>71</v>
      </c>
      <c r="L394" s="1079" t="s">
        <v>70</v>
      </c>
      <c r="M394" s="1074" t="s">
        <v>71</v>
      </c>
      <c r="N394" s="1072" t="s">
        <v>70</v>
      </c>
      <c r="O394" s="1074" t="s">
        <v>71</v>
      </c>
    </row>
    <row r="395" spans="1:16" x14ac:dyDescent="0.2">
      <c r="A395" s="1071"/>
      <c r="B395" s="1073"/>
      <c r="C395" s="1075"/>
      <c r="D395" s="1073"/>
      <c r="E395" s="1075"/>
      <c r="F395" s="1073"/>
      <c r="G395" s="1075"/>
      <c r="H395" s="1073"/>
      <c r="I395" s="1075"/>
      <c r="J395" s="1076"/>
      <c r="K395" s="1086"/>
      <c r="L395" s="1080"/>
      <c r="M395" s="1081"/>
      <c r="N395" s="1076"/>
      <c r="O395" s="1081"/>
    </row>
    <row r="396" spans="1:16" x14ac:dyDescent="0.2">
      <c r="A396" s="950"/>
      <c r="B396" s="951"/>
      <c r="C396" s="952"/>
      <c r="D396" s="951"/>
      <c r="E396" s="952"/>
      <c r="F396" s="951"/>
      <c r="G396" s="952"/>
      <c r="H396" s="951"/>
      <c r="I396" s="952"/>
      <c r="J396" s="953">
        <f>B396+D396+F396+H396</f>
        <v>0</v>
      </c>
      <c r="K396" s="959">
        <f>C396+E396+G396+I396</f>
        <v>0</v>
      </c>
      <c r="L396" s="963"/>
      <c r="M396" s="952"/>
      <c r="N396" s="953">
        <f t="shared" ref="N396:N400" si="140">J396+L396</f>
        <v>0</v>
      </c>
      <c r="O396" s="958">
        <f t="shared" ref="O396:O400" si="141">K396+M396</f>
        <v>0</v>
      </c>
    </row>
    <row r="397" spans="1:16" x14ac:dyDescent="0.2">
      <c r="A397" s="932"/>
      <c r="B397" s="927"/>
      <c r="C397" s="928"/>
      <c r="D397" s="927"/>
      <c r="E397" s="928"/>
      <c r="F397" s="927"/>
      <c r="G397" s="929"/>
      <c r="H397" s="927"/>
      <c r="I397" s="928"/>
      <c r="J397" s="930">
        <f t="shared" ref="J397:J400" si="142">B397+D397+F397+H397</f>
        <v>0</v>
      </c>
      <c r="K397" s="960">
        <f t="shared" ref="K397:K400" si="143">C397+E397+G397+I397</f>
        <v>0</v>
      </c>
      <c r="L397" s="964"/>
      <c r="M397" s="928"/>
      <c r="N397" s="930">
        <f t="shared" si="140"/>
        <v>0</v>
      </c>
      <c r="O397" s="924">
        <f t="shared" si="141"/>
        <v>0</v>
      </c>
    </row>
    <row r="398" spans="1:16" x14ac:dyDescent="0.2">
      <c r="A398" s="932"/>
      <c r="B398" s="927"/>
      <c r="C398" s="928"/>
      <c r="D398" s="927"/>
      <c r="E398" s="928"/>
      <c r="F398" s="927"/>
      <c r="G398" s="928"/>
      <c r="H398" s="927"/>
      <c r="I398" s="928"/>
      <c r="J398" s="930">
        <f t="shared" si="142"/>
        <v>0</v>
      </c>
      <c r="K398" s="960">
        <f t="shared" si="143"/>
        <v>0</v>
      </c>
      <c r="L398" s="964"/>
      <c r="M398" s="928"/>
      <c r="N398" s="930">
        <f t="shared" si="140"/>
        <v>0</v>
      </c>
      <c r="O398" s="924">
        <f t="shared" si="141"/>
        <v>0</v>
      </c>
    </row>
    <row r="399" spans="1:16" x14ac:dyDescent="0.2">
      <c r="A399" s="932"/>
      <c r="B399" s="927"/>
      <c r="C399" s="928"/>
      <c r="D399" s="927"/>
      <c r="E399" s="928"/>
      <c r="F399" s="927"/>
      <c r="G399" s="928"/>
      <c r="H399" s="927"/>
      <c r="I399" s="928"/>
      <c r="J399" s="930">
        <f t="shared" si="142"/>
        <v>0</v>
      </c>
      <c r="K399" s="960">
        <f t="shared" si="143"/>
        <v>0</v>
      </c>
      <c r="L399" s="964"/>
      <c r="M399" s="928"/>
      <c r="N399" s="930">
        <f t="shared" si="140"/>
        <v>0</v>
      </c>
      <c r="O399" s="924">
        <f t="shared" si="141"/>
        <v>0</v>
      </c>
    </row>
    <row r="400" spans="1:16" x14ac:dyDescent="0.2">
      <c r="A400" s="935"/>
      <c r="B400" s="936"/>
      <c r="C400" s="937"/>
      <c r="D400" s="936"/>
      <c r="E400" s="937"/>
      <c r="F400" s="936"/>
      <c r="G400" s="937"/>
      <c r="H400" s="936"/>
      <c r="I400" s="937"/>
      <c r="J400" s="938">
        <f t="shared" si="142"/>
        <v>0</v>
      </c>
      <c r="K400" s="961">
        <f t="shared" si="143"/>
        <v>0</v>
      </c>
      <c r="L400" s="965"/>
      <c r="M400" s="937"/>
      <c r="N400" s="938">
        <f t="shared" si="140"/>
        <v>0</v>
      </c>
      <c r="O400" s="943">
        <f t="shared" si="141"/>
        <v>0</v>
      </c>
    </row>
    <row r="401" spans="1:16384" x14ac:dyDescent="0.2">
      <c r="A401" s="944" t="s">
        <v>10</v>
      </c>
      <c r="B401" s="945">
        <f>SUM(B396:B400)</f>
        <v>0</v>
      </c>
      <c r="C401" s="946">
        <f t="shared" ref="C401:O401" si="144">SUM(C396:C400)</f>
        <v>0</v>
      </c>
      <c r="D401" s="945">
        <f t="shared" si="144"/>
        <v>0</v>
      </c>
      <c r="E401" s="947">
        <f t="shared" si="144"/>
        <v>0</v>
      </c>
      <c r="F401" s="945">
        <f t="shared" si="144"/>
        <v>0</v>
      </c>
      <c r="G401" s="947">
        <f t="shared" si="144"/>
        <v>0</v>
      </c>
      <c r="H401" s="945">
        <f t="shared" si="144"/>
        <v>0</v>
      </c>
      <c r="I401" s="947">
        <f t="shared" si="144"/>
        <v>0</v>
      </c>
      <c r="J401" s="945">
        <f t="shared" si="144"/>
        <v>0</v>
      </c>
      <c r="K401" s="962">
        <f t="shared" si="144"/>
        <v>0</v>
      </c>
      <c r="L401" s="966">
        <f t="shared" si="144"/>
        <v>0</v>
      </c>
      <c r="M401" s="947">
        <f t="shared" si="144"/>
        <v>0</v>
      </c>
      <c r="N401" s="945">
        <f t="shared" si="144"/>
        <v>0</v>
      </c>
      <c r="O401" s="947">
        <f t="shared" si="144"/>
        <v>0</v>
      </c>
    </row>
    <row r="402" spans="1:16384" x14ac:dyDescent="0.2">
      <c r="A402" s="319"/>
      <c r="B402" s="1064" t="s">
        <v>353</v>
      </c>
      <c r="C402" s="1065"/>
      <c r="D402" s="933">
        <f>B401+F401</f>
        <v>0</v>
      </c>
      <c r="E402" s="934">
        <f>C401+G401</f>
        <v>0</v>
      </c>
      <c r="F402" s="523"/>
      <c r="G402" s="523"/>
      <c r="H402" s="523"/>
      <c r="I402" s="523"/>
      <c r="L402" s="523"/>
      <c r="M402" s="523"/>
      <c r="N402" s="319"/>
      <c r="O402" s="319"/>
    </row>
    <row r="403" spans="1:16384" ht="14.25" x14ac:dyDescent="0.2">
      <c r="A403" s="319"/>
      <c r="B403" s="1066" t="s">
        <v>354</v>
      </c>
      <c r="C403" s="1067"/>
      <c r="D403" s="925">
        <f>D401+F401</f>
        <v>0</v>
      </c>
      <c r="E403" s="926">
        <f>E401+G401</f>
        <v>0</v>
      </c>
      <c r="F403" s="523"/>
      <c r="G403" s="523"/>
      <c r="H403" s="523"/>
      <c r="I403" s="523"/>
      <c r="L403" s="523"/>
      <c r="M403" s="523"/>
      <c r="N403" s="319"/>
      <c r="O403" s="319"/>
      <c r="P403" s="332"/>
      <c r="Q403" s="332"/>
      <c r="R403" s="332"/>
      <c r="S403" s="332"/>
      <c r="T403" s="332"/>
      <c r="U403" s="332"/>
      <c r="V403" s="332"/>
      <c r="W403" s="332"/>
      <c r="X403" s="332"/>
      <c r="Y403" s="332"/>
      <c r="Z403" s="332"/>
      <c r="AA403" s="332"/>
      <c r="AB403" s="332"/>
      <c r="AC403" s="332"/>
      <c r="AD403" s="332"/>
      <c r="AE403" s="332"/>
      <c r="AF403" s="332"/>
      <c r="AG403" s="332"/>
      <c r="AH403" s="332"/>
      <c r="AI403" s="332"/>
      <c r="AJ403" s="332"/>
      <c r="AK403" s="332"/>
      <c r="AL403" s="332"/>
      <c r="AM403" s="332"/>
      <c r="AN403" s="332"/>
      <c r="AO403" s="332"/>
      <c r="AP403" s="332"/>
      <c r="AQ403" s="332"/>
      <c r="AR403" s="332"/>
      <c r="AS403" s="332"/>
      <c r="AT403" s="332"/>
      <c r="AU403" s="332"/>
      <c r="AV403" s="332"/>
      <c r="AW403" s="332"/>
      <c r="AX403" s="332"/>
      <c r="AY403" s="332"/>
      <c r="AZ403" s="332"/>
      <c r="BA403" s="332"/>
      <c r="BB403" s="332"/>
      <c r="BC403" s="332"/>
      <c r="BD403" s="332"/>
      <c r="BE403" s="332"/>
      <c r="BF403" s="332"/>
      <c r="BG403" s="332"/>
      <c r="BH403" s="332"/>
      <c r="BI403" s="332"/>
      <c r="BJ403" s="332"/>
      <c r="BK403" s="332"/>
      <c r="BL403" s="332"/>
      <c r="BM403" s="332"/>
      <c r="BN403" s="332"/>
      <c r="BO403" s="332"/>
      <c r="BP403" s="332"/>
      <c r="BQ403" s="332"/>
      <c r="BR403" s="332"/>
      <c r="BS403" s="332"/>
      <c r="BT403" s="332"/>
      <c r="BU403" s="332"/>
      <c r="BV403" s="332"/>
      <c r="BW403" s="332"/>
      <c r="BX403" s="332"/>
      <c r="BY403" s="332"/>
      <c r="BZ403" s="332"/>
      <c r="CA403" s="332"/>
      <c r="CB403" s="332"/>
      <c r="CC403" s="332"/>
      <c r="CD403" s="332"/>
      <c r="CE403" s="332"/>
      <c r="CF403" s="332"/>
      <c r="CG403" s="332"/>
      <c r="CH403" s="332"/>
      <c r="CI403" s="332"/>
      <c r="CJ403" s="332"/>
      <c r="CK403" s="332"/>
      <c r="CL403" s="332"/>
      <c r="CM403" s="332"/>
      <c r="CN403" s="332"/>
      <c r="CO403" s="332"/>
      <c r="CP403" s="332"/>
      <c r="CQ403" s="332"/>
      <c r="CR403" s="332"/>
      <c r="CS403" s="332"/>
      <c r="CT403" s="332"/>
      <c r="CU403" s="332"/>
      <c r="CV403" s="332"/>
      <c r="CW403" s="332"/>
      <c r="CX403" s="332"/>
      <c r="CY403" s="332"/>
      <c r="CZ403" s="332"/>
      <c r="DA403" s="332"/>
      <c r="DB403" s="332"/>
      <c r="DC403" s="332"/>
      <c r="DD403" s="332"/>
      <c r="DE403" s="332"/>
      <c r="DF403" s="332"/>
      <c r="DG403" s="332"/>
      <c r="DH403" s="332"/>
      <c r="DI403" s="332"/>
      <c r="DJ403" s="332"/>
      <c r="DK403" s="332"/>
      <c r="DL403" s="332"/>
      <c r="DM403" s="332"/>
      <c r="DN403" s="332"/>
      <c r="DO403" s="332"/>
      <c r="DP403" s="332"/>
      <c r="DQ403" s="332"/>
      <c r="DR403" s="332"/>
      <c r="DS403" s="332"/>
      <c r="DT403" s="332"/>
      <c r="DU403" s="332"/>
      <c r="DV403" s="332"/>
      <c r="DW403" s="332"/>
      <c r="DX403" s="332"/>
      <c r="DY403" s="332"/>
      <c r="DZ403" s="332"/>
      <c r="EA403" s="332"/>
      <c r="EB403" s="332"/>
      <c r="EC403" s="332"/>
      <c r="ED403" s="332"/>
      <c r="EE403" s="332"/>
      <c r="EF403" s="332"/>
      <c r="EG403" s="332"/>
      <c r="EH403" s="332"/>
      <c r="EI403" s="332"/>
      <c r="EJ403" s="332"/>
      <c r="EK403" s="332"/>
      <c r="EL403" s="332"/>
      <c r="EM403" s="332"/>
      <c r="EN403" s="332"/>
      <c r="EO403" s="332"/>
      <c r="EP403" s="332"/>
      <c r="EQ403" s="332"/>
      <c r="ER403" s="332"/>
      <c r="ES403" s="332"/>
      <c r="ET403" s="332"/>
      <c r="EU403" s="332"/>
      <c r="EV403" s="332"/>
      <c r="EW403" s="332"/>
      <c r="EX403" s="332"/>
      <c r="EY403" s="332"/>
      <c r="EZ403" s="332"/>
      <c r="FA403" s="332"/>
      <c r="FB403" s="332"/>
      <c r="FC403" s="332"/>
      <c r="FD403" s="332"/>
      <c r="FE403" s="332"/>
      <c r="FF403" s="332"/>
      <c r="FG403" s="332"/>
      <c r="FH403" s="332"/>
      <c r="FI403" s="332"/>
      <c r="FJ403" s="332"/>
      <c r="FK403" s="332"/>
      <c r="FL403" s="332"/>
      <c r="FM403" s="332"/>
      <c r="FN403" s="332"/>
      <c r="FO403" s="332"/>
      <c r="FP403" s="332"/>
      <c r="FQ403" s="332"/>
      <c r="FR403" s="332"/>
      <c r="FS403" s="332"/>
      <c r="FT403" s="332"/>
      <c r="FU403" s="332"/>
      <c r="FV403" s="332"/>
      <c r="FW403" s="332"/>
      <c r="FX403" s="332"/>
      <c r="FY403" s="332"/>
      <c r="FZ403" s="332"/>
      <c r="GA403" s="332"/>
      <c r="GB403" s="332"/>
      <c r="GC403" s="332"/>
      <c r="GD403" s="332"/>
      <c r="GE403" s="332"/>
      <c r="GF403" s="332"/>
      <c r="GG403" s="332"/>
      <c r="GH403" s="332"/>
      <c r="GI403" s="332"/>
      <c r="GJ403" s="332"/>
      <c r="GK403" s="332"/>
      <c r="GL403" s="332"/>
      <c r="GM403" s="332"/>
      <c r="GN403" s="332"/>
      <c r="GO403" s="332"/>
      <c r="GP403" s="332"/>
      <c r="GQ403" s="332"/>
      <c r="GR403" s="332"/>
      <c r="GS403" s="332"/>
      <c r="GT403" s="332"/>
      <c r="GU403" s="332"/>
      <c r="GV403" s="332"/>
      <c r="GW403" s="332"/>
      <c r="GX403" s="332"/>
      <c r="GY403" s="332"/>
      <c r="GZ403" s="332"/>
      <c r="HA403" s="332"/>
      <c r="HB403" s="332"/>
      <c r="HC403" s="332"/>
      <c r="HD403" s="332"/>
      <c r="HE403" s="332"/>
      <c r="HF403" s="332"/>
      <c r="HG403" s="332"/>
      <c r="HH403" s="332"/>
      <c r="HI403" s="332"/>
      <c r="HJ403" s="332"/>
      <c r="HK403" s="332"/>
      <c r="HL403" s="332"/>
      <c r="HM403" s="332"/>
      <c r="HN403" s="332"/>
      <c r="HO403" s="332"/>
      <c r="HP403" s="332"/>
      <c r="HQ403" s="332"/>
      <c r="HR403" s="332"/>
      <c r="HS403" s="332"/>
      <c r="HT403" s="332"/>
      <c r="HU403" s="332"/>
      <c r="HV403" s="332"/>
      <c r="HW403" s="332"/>
      <c r="HX403" s="332"/>
      <c r="HY403" s="332"/>
      <c r="HZ403" s="332"/>
      <c r="IA403" s="332"/>
      <c r="IB403" s="332"/>
      <c r="IC403" s="332"/>
      <c r="ID403" s="332"/>
      <c r="IE403" s="332"/>
      <c r="IF403" s="332"/>
      <c r="IG403" s="332"/>
      <c r="IH403" s="332"/>
      <c r="II403" s="332"/>
      <c r="IJ403" s="332"/>
      <c r="IK403" s="332"/>
      <c r="IL403" s="332"/>
      <c r="IM403" s="332"/>
      <c r="IN403" s="332"/>
      <c r="IO403" s="332"/>
      <c r="IP403" s="332"/>
      <c r="IQ403" s="332"/>
      <c r="IR403" s="332"/>
      <c r="IS403" s="332"/>
      <c r="IT403" s="332"/>
      <c r="IU403" s="332"/>
      <c r="IV403" s="332"/>
      <c r="IW403" s="332"/>
      <c r="IX403" s="332"/>
      <c r="IY403" s="332"/>
      <c r="IZ403" s="332"/>
      <c r="JA403" s="332"/>
      <c r="JB403" s="332"/>
      <c r="JC403" s="332"/>
      <c r="JD403" s="332"/>
      <c r="JE403" s="332"/>
      <c r="JF403" s="332"/>
      <c r="JG403" s="332"/>
      <c r="JH403" s="332"/>
      <c r="JI403" s="332"/>
      <c r="JJ403" s="332"/>
      <c r="JK403" s="332"/>
      <c r="JL403" s="332"/>
      <c r="JM403" s="332"/>
      <c r="JN403" s="332"/>
      <c r="JO403" s="332"/>
      <c r="JP403" s="332"/>
      <c r="JQ403" s="332"/>
      <c r="JR403" s="332"/>
      <c r="JS403" s="332"/>
      <c r="JT403" s="332"/>
      <c r="JU403" s="332"/>
      <c r="JV403" s="332"/>
      <c r="JW403" s="332"/>
      <c r="JX403" s="332"/>
      <c r="JY403" s="332"/>
      <c r="JZ403" s="332"/>
      <c r="KA403" s="332"/>
      <c r="KB403" s="332"/>
      <c r="KC403" s="332"/>
      <c r="KD403" s="332"/>
      <c r="KE403" s="332"/>
      <c r="KF403" s="332"/>
      <c r="KG403" s="332"/>
      <c r="KH403" s="332"/>
      <c r="KI403" s="332"/>
      <c r="KJ403" s="332"/>
      <c r="KK403" s="332"/>
      <c r="KL403" s="332"/>
      <c r="KM403" s="332"/>
      <c r="KN403" s="332"/>
      <c r="KO403" s="332"/>
      <c r="KP403" s="332"/>
      <c r="KQ403" s="332"/>
      <c r="KR403" s="332"/>
      <c r="KS403" s="332"/>
      <c r="KT403" s="332"/>
      <c r="KU403" s="332"/>
      <c r="KV403" s="332"/>
      <c r="KW403" s="332"/>
      <c r="KX403" s="332"/>
      <c r="KY403" s="332"/>
      <c r="KZ403" s="332"/>
      <c r="LA403" s="332"/>
      <c r="LB403" s="332"/>
      <c r="LC403" s="332"/>
      <c r="LD403" s="332"/>
      <c r="LE403" s="332"/>
      <c r="LF403" s="332"/>
      <c r="LG403" s="332"/>
      <c r="LH403" s="332"/>
      <c r="LI403" s="332"/>
      <c r="LJ403" s="332"/>
      <c r="LK403" s="332"/>
      <c r="LL403" s="332"/>
      <c r="LM403" s="332"/>
      <c r="LN403" s="332"/>
      <c r="LO403" s="332"/>
      <c r="LP403" s="332"/>
      <c r="LQ403" s="332"/>
      <c r="LR403" s="332"/>
      <c r="LS403" s="332"/>
      <c r="LT403" s="332"/>
      <c r="LU403" s="332"/>
      <c r="LV403" s="332"/>
      <c r="LW403" s="332"/>
      <c r="LX403" s="332"/>
      <c r="LY403" s="332"/>
      <c r="LZ403" s="332"/>
      <c r="MA403" s="332"/>
      <c r="MB403" s="332"/>
      <c r="MC403" s="332"/>
      <c r="MD403" s="332"/>
      <c r="ME403" s="332"/>
      <c r="MF403" s="332"/>
      <c r="MG403" s="332"/>
      <c r="MH403" s="332"/>
      <c r="MI403" s="332"/>
      <c r="MJ403" s="332"/>
      <c r="MK403" s="332"/>
      <c r="ML403" s="332"/>
      <c r="MM403" s="332"/>
      <c r="MN403" s="332"/>
      <c r="MO403" s="332"/>
      <c r="MP403" s="332"/>
      <c r="MQ403" s="332"/>
      <c r="MR403" s="332"/>
      <c r="MS403" s="332"/>
      <c r="MT403" s="332"/>
      <c r="MU403" s="332"/>
      <c r="MV403" s="332"/>
      <c r="MW403" s="332"/>
      <c r="MX403" s="332"/>
      <c r="MY403" s="332"/>
      <c r="MZ403" s="332"/>
      <c r="NA403" s="332"/>
      <c r="NB403" s="332"/>
      <c r="NC403" s="332"/>
      <c r="ND403" s="332"/>
      <c r="NE403" s="332"/>
      <c r="NF403" s="332"/>
      <c r="NG403" s="332"/>
      <c r="NH403" s="332"/>
      <c r="NI403" s="332"/>
      <c r="NJ403" s="332"/>
      <c r="NK403" s="332"/>
      <c r="NL403" s="332"/>
      <c r="NM403" s="332"/>
      <c r="NN403" s="332"/>
      <c r="NO403" s="332"/>
      <c r="NP403" s="332"/>
      <c r="NQ403" s="332"/>
      <c r="NR403" s="332"/>
      <c r="NS403" s="332"/>
      <c r="NT403" s="332"/>
      <c r="NU403" s="332"/>
      <c r="NV403" s="332"/>
      <c r="NW403" s="332"/>
      <c r="NX403" s="332"/>
      <c r="NY403" s="332"/>
      <c r="NZ403" s="332"/>
      <c r="OA403" s="332"/>
      <c r="OB403" s="332"/>
      <c r="OC403" s="332"/>
      <c r="OD403" s="332"/>
      <c r="OE403" s="332"/>
      <c r="OF403" s="332"/>
      <c r="OG403" s="332"/>
      <c r="OH403" s="332"/>
      <c r="OI403" s="332"/>
      <c r="OJ403" s="332"/>
      <c r="OK403" s="332"/>
      <c r="OL403" s="332"/>
      <c r="OM403" s="332"/>
      <c r="ON403" s="332"/>
      <c r="OO403" s="332"/>
      <c r="OP403" s="332"/>
      <c r="OQ403" s="332"/>
      <c r="OR403" s="332"/>
      <c r="OS403" s="332"/>
      <c r="OT403" s="332"/>
      <c r="OU403" s="332"/>
      <c r="OV403" s="332"/>
      <c r="OW403" s="332"/>
      <c r="OX403" s="332"/>
      <c r="OY403" s="332"/>
      <c r="OZ403" s="332"/>
      <c r="PA403" s="332"/>
      <c r="PB403" s="332"/>
      <c r="PC403" s="332"/>
      <c r="PD403" s="332"/>
      <c r="PE403" s="332"/>
      <c r="PF403" s="332"/>
      <c r="PG403" s="332"/>
      <c r="PH403" s="332"/>
      <c r="PI403" s="332"/>
      <c r="PJ403" s="332"/>
      <c r="PK403" s="332"/>
      <c r="PL403" s="332"/>
      <c r="PM403" s="332"/>
      <c r="PN403" s="332"/>
      <c r="PO403" s="332"/>
      <c r="PP403" s="332"/>
      <c r="PQ403" s="332"/>
      <c r="PR403" s="332"/>
      <c r="PS403" s="332"/>
      <c r="PT403" s="332"/>
      <c r="PU403" s="332"/>
      <c r="PV403" s="332"/>
      <c r="PW403" s="332"/>
      <c r="PX403" s="332"/>
      <c r="PY403" s="332"/>
      <c r="PZ403" s="332"/>
      <c r="QA403" s="332"/>
      <c r="QB403" s="332"/>
      <c r="QC403" s="332"/>
      <c r="QD403" s="332"/>
      <c r="QE403" s="332"/>
      <c r="QF403" s="332"/>
      <c r="QG403" s="332"/>
      <c r="QH403" s="332"/>
      <c r="QI403" s="332"/>
      <c r="QJ403" s="332"/>
      <c r="QK403" s="332"/>
      <c r="QL403" s="332"/>
      <c r="QM403" s="332"/>
      <c r="QN403" s="332"/>
      <c r="QO403" s="332"/>
      <c r="QP403" s="332"/>
      <c r="QQ403" s="332"/>
      <c r="QR403" s="332"/>
      <c r="QS403" s="332"/>
      <c r="QT403" s="332"/>
      <c r="QU403" s="332"/>
      <c r="QV403" s="332"/>
      <c r="QW403" s="332"/>
      <c r="QX403" s="332"/>
      <c r="QY403" s="332"/>
      <c r="QZ403" s="332"/>
      <c r="RA403" s="332"/>
      <c r="RB403" s="332"/>
      <c r="RC403" s="332"/>
      <c r="RD403" s="332"/>
      <c r="RE403" s="332"/>
      <c r="RF403" s="332"/>
      <c r="RG403" s="332"/>
      <c r="RH403" s="332"/>
      <c r="RI403" s="332"/>
      <c r="RJ403" s="332"/>
      <c r="RK403" s="332"/>
      <c r="RL403" s="332"/>
      <c r="RM403" s="332"/>
      <c r="RN403" s="332"/>
      <c r="RO403" s="332"/>
      <c r="RP403" s="332"/>
      <c r="RQ403" s="332"/>
      <c r="RR403" s="332"/>
      <c r="RS403" s="332"/>
      <c r="RT403" s="332"/>
      <c r="RU403" s="332"/>
      <c r="RV403" s="332"/>
      <c r="RW403" s="332"/>
      <c r="RX403" s="332"/>
      <c r="RY403" s="332"/>
      <c r="RZ403" s="332"/>
      <c r="SA403" s="332"/>
      <c r="SB403" s="332"/>
      <c r="SC403" s="332"/>
      <c r="SD403" s="332"/>
      <c r="SE403" s="332"/>
      <c r="SF403" s="332"/>
      <c r="SG403" s="332"/>
      <c r="SH403" s="332"/>
      <c r="SI403" s="332"/>
      <c r="SJ403" s="332"/>
      <c r="SK403" s="332"/>
      <c r="SL403" s="332"/>
      <c r="SM403" s="332"/>
      <c r="SN403" s="332"/>
      <c r="SO403" s="332"/>
      <c r="SP403" s="332"/>
      <c r="SQ403" s="332"/>
      <c r="SR403" s="332"/>
      <c r="SS403" s="332"/>
      <c r="ST403" s="332"/>
      <c r="SU403" s="332"/>
      <c r="SV403" s="332"/>
      <c r="SW403" s="332"/>
      <c r="SX403" s="332"/>
      <c r="SY403" s="332"/>
      <c r="SZ403" s="332"/>
      <c r="TA403" s="332"/>
      <c r="TB403" s="332"/>
      <c r="TC403" s="332"/>
      <c r="TD403" s="332"/>
      <c r="TE403" s="332"/>
      <c r="TF403" s="332"/>
      <c r="TG403" s="332"/>
      <c r="TH403" s="332"/>
      <c r="TI403" s="332"/>
      <c r="TJ403" s="332"/>
      <c r="TK403" s="332"/>
      <c r="TL403" s="332"/>
      <c r="TM403" s="332"/>
      <c r="TN403" s="332"/>
      <c r="TO403" s="332"/>
      <c r="TP403" s="332"/>
      <c r="TQ403" s="332"/>
      <c r="TR403" s="332"/>
      <c r="TS403" s="332"/>
      <c r="TT403" s="332"/>
      <c r="TU403" s="332"/>
      <c r="TV403" s="332"/>
      <c r="TW403" s="332"/>
      <c r="TX403" s="332"/>
      <c r="TY403" s="332"/>
      <c r="TZ403" s="332"/>
      <c r="UA403" s="332"/>
      <c r="UB403" s="332"/>
      <c r="UC403" s="332"/>
      <c r="UD403" s="332"/>
      <c r="UE403" s="332"/>
      <c r="UF403" s="332"/>
      <c r="UG403" s="332"/>
      <c r="UH403" s="332"/>
      <c r="UI403" s="332"/>
      <c r="UJ403" s="332"/>
      <c r="UK403" s="332"/>
      <c r="UL403" s="332"/>
      <c r="UM403" s="332"/>
      <c r="UN403" s="332"/>
      <c r="UO403" s="332"/>
      <c r="UP403" s="332"/>
      <c r="UQ403" s="332"/>
      <c r="UR403" s="332"/>
      <c r="US403" s="332"/>
      <c r="UT403" s="332"/>
      <c r="UU403" s="332"/>
      <c r="UV403" s="332"/>
      <c r="UW403" s="332"/>
      <c r="UX403" s="332"/>
      <c r="UY403" s="332"/>
      <c r="UZ403" s="332"/>
      <c r="VA403" s="332"/>
      <c r="VB403" s="332"/>
      <c r="VC403" s="332"/>
      <c r="VD403" s="332"/>
      <c r="VE403" s="332"/>
      <c r="VF403" s="332"/>
      <c r="VG403" s="332"/>
      <c r="VH403" s="332"/>
      <c r="VI403" s="332"/>
      <c r="VJ403" s="332"/>
      <c r="VK403" s="332"/>
      <c r="VL403" s="332"/>
      <c r="VM403" s="332"/>
      <c r="VN403" s="332"/>
      <c r="VO403" s="332"/>
      <c r="VP403" s="332"/>
      <c r="VQ403" s="332"/>
      <c r="VR403" s="332"/>
      <c r="VS403" s="332"/>
      <c r="VT403" s="332"/>
      <c r="VU403" s="332"/>
      <c r="VV403" s="332"/>
      <c r="VW403" s="332"/>
      <c r="VX403" s="332"/>
      <c r="VY403" s="332"/>
      <c r="VZ403" s="332"/>
      <c r="WA403" s="332"/>
      <c r="WB403" s="332"/>
      <c r="WC403" s="332"/>
      <c r="WD403" s="332"/>
      <c r="WE403" s="332"/>
      <c r="WF403" s="332"/>
      <c r="WG403" s="332"/>
      <c r="WH403" s="332"/>
      <c r="WI403" s="332"/>
      <c r="WJ403" s="332"/>
      <c r="WK403" s="332"/>
      <c r="WL403" s="332"/>
      <c r="WM403" s="332"/>
      <c r="WN403" s="332"/>
      <c r="WO403" s="332"/>
      <c r="WP403" s="332"/>
      <c r="WQ403" s="332"/>
      <c r="WR403" s="332"/>
      <c r="WS403" s="332"/>
      <c r="WT403" s="332"/>
      <c r="WU403" s="332"/>
      <c r="WV403" s="332"/>
      <c r="WW403" s="332"/>
      <c r="WX403" s="332"/>
      <c r="WY403" s="332"/>
      <c r="WZ403" s="332"/>
      <c r="XA403" s="332"/>
      <c r="XB403" s="332"/>
      <c r="XC403" s="332"/>
      <c r="XD403" s="332"/>
      <c r="XE403" s="332"/>
      <c r="XF403" s="332"/>
      <c r="XG403" s="332"/>
      <c r="XH403" s="332"/>
      <c r="XI403" s="332"/>
      <c r="XJ403" s="332"/>
      <c r="XK403" s="332"/>
      <c r="XL403" s="332"/>
      <c r="XM403" s="332"/>
      <c r="XN403" s="332"/>
      <c r="XO403" s="332"/>
      <c r="XP403" s="332"/>
      <c r="XQ403" s="332"/>
      <c r="XR403" s="332"/>
      <c r="XS403" s="332"/>
      <c r="XT403" s="332"/>
      <c r="XU403" s="332"/>
      <c r="XV403" s="332"/>
      <c r="XW403" s="332"/>
      <c r="XX403" s="332"/>
      <c r="XY403" s="332"/>
      <c r="XZ403" s="332"/>
      <c r="YA403" s="332"/>
      <c r="YB403" s="332"/>
      <c r="YC403" s="332"/>
      <c r="YD403" s="332"/>
      <c r="YE403" s="332"/>
      <c r="YF403" s="332"/>
      <c r="YG403" s="332"/>
      <c r="YH403" s="332"/>
      <c r="YI403" s="332"/>
      <c r="YJ403" s="332"/>
      <c r="YK403" s="332"/>
      <c r="YL403" s="332"/>
      <c r="YM403" s="332"/>
      <c r="YN403" s="332"/>
      <c r="YO403" s="332"/>
      <c r="YP403" s="332"/>
      <c r="YQ403" s="332"/>
      <c r="YR403" s="332"/>
      <c r="YS403" s="332"/>
      <c r="YT403" s="332"/>
      <c r="YU403" s="332"/>
      <c r="YV403" s="332"/>
      <c r="YW403" s="332"/>
      <c r="YX403" s="332"/>
      <c r="YY403" s="332"/>
      <c r="YZ403" s="332"/>
      <c r="ZA403" s="332"/>
      <c r="ZB403" s="332"/>
      <c r="ZC403" s="332"/>
      <c r="ZD403" s="332"/>
      <c r="ZE403" s="332"/>
      <c r="ZF403" s="332"/>
      <c r="ZG403" s="332"/>
      <c r="ZH403" s="332"/>
      <c r="ZI403" s="332"/>
      <c r="ZJ403" s="332"/>
      <c r="ZK403" s="332"/>
      <c r="ZL403" s="332"/>
      <c r="ZM403" s="332"/>
      <c r="ZN403" s="332"/>
      <c r="ZO403" s="332"/>
      <c r="ZP403" s="332"/>
      <c r="ZQ403" s="332"/>
      <c r="ZR403" s="332"/>
      <c r="ZS403" s="332"/>
      <c r="ZT403" s="332"/>
      <c r="ZU403" s="332"/>
      <c r="ZV403" s="332"/>
      <c r="ZW403" s="332"/>
      <c r="ZX403" s="332"/>
      <c r="ZY403" s="332"/>
      <c r="ZZ403" s="332"/>
      <c r="AAA403" s="332"/>
      <c r="AAB403" s="332"/>
      <c r="AAC403" s="332"/>
      <c r="AAD403" s="332"/>
      <c r="AAE403" s="332"/>
      <c r="AAF403" s="332"/>
      <c r="AAG403" s="332"/>
      <c r="AAH403" s="332"/>
      <c r="AAI403" s="332"/>
      <c r="AAJ403" s="332"/>
      <c r="AAK403" s="332"/>
      <c r="AAL403" s="332"/>
      <c r="AAM403" s="332"/>
      <c r="AAN403" s="332"/>
      <c r="AAO403" s="332"/>
      <c r="AAP403" s="332"/>
      <c r="AAQ403" s="332"/>
      <c r="AAR403" s="332"/>
      <c r="AAS403" s="332"/>
      <c r="AAT403" s="332"/>
      <c r="AAU403" s="332"/>
      <c r="AAV403" s="332"/>
      <c r="AAW403" s="332"/>
      <c r="AAX403" s="332"/>
      <c r="AAY403" s="332"/>
      <c r="AAZ403" s="332"/>
      <c r="ABA403" s="332"/>
      <c r="ABB403" s="332"/>
      <c r="ABC403" s="332"/>
      <c r="ABD403" s="332"/>
      <c r="ABE403" s="332"/>
      <c r="ABF403" s="332"/>
      <c r="ABG403" s="332"/>
      <c r="ABH403" s="332"/>
      <c r="ABI403" s="332"/>
      <c r="ABJ403" s="332"/>
      <c r="ABK403" s="332"/>
      <c r="ABL403" s="332"/>
      <c r="ABM403" s="332"/>
      <c r="ABN403" s="332"/>
      <c r="ABO403" s="332"/>
      <c r="ABP403" s="332"/>
      <c r="ABQ403" s="332"/>
      <c r="ABR403" s="332"/>
      <c r="ABS403" s="332"/>
      <c r="ABT403" s="332"/>
      <c r="ABU403" s="332"/>
      <c r="ABV403" s="332"/>
      <c r="ABW403" s="332"/>
      <c r="ABX403" s="332"/>
      <c r="ABY403" s="332"/>
      <c r="ABZ403" s="332"/>
      <c r="ACA403" s="332"/>
      <c r="ACB403" s="332"/>
      <c r="ACC403" s="332"/>
      <c r="ACD403" s="332"/>
      <c r="ACE403" s="332"/>
      <c r="ACF403" s="332"/>
      <c r="ACG403" s="332"/>
      <c r="ACH403" s="332"/>
      <c r="ACI403" s="332"/>
      <c r="ACJ403" s="332"/>
      <c r="ACK403" s="332"/>
      <c r="ACL403" s="332"/>
      <c r="ACM403" s="332"/>
      <c r="ACN403" s="332"/>
      <c r="ACO403" s="332"/>
      <c r="ACP403" s="332"/>
      <c r="ACQ403" s="332"/>
      <c r="ACR403" s="332"/>
      <c r="ACS403" s="332"/>
      <c r="ACT403" s="332"/>
      <c r="ACU403" s="332"/>
      <c r="ACV403" s="332"/>
      <c r="ACW403" s="332"/>
      <c r="ACX403" s="332"/>
      <c r="ACY403" s="332"/>
      <c r="ACZ403" s="332"/>
      <c r="ADA403" s="332"/>
      <c r="ADB403" s="332"/>
      <c r="ADC403" s="332"/>
      <c r="ADD403" s="332"/>
      <c r="ADE403" s="332"/>
      <c r="ADF403" s="332"/>
      <c r="ADG403" s="332"/>
      <c r="ADH403" s="332"/>
      <c r="ADI403" s="332"/>
      <c r="ADJ403" s="332"/>
      <c r="ADK403" s="332"/>
      <c r="ADL403" s="332"/>
      <c r="ADM403" s="332"/>
      <c r="ADN403" s="332"/>
      <c r="ADO403" s="332"/>
      <c r="ADP403" s="332"/>
      <c r="ADQ403" s="332"/>
      <c r="ADR403" s="332"/>
      <c r="ADS403" s="332"/>
      <c r="ADT403" s="332"/>
      <c r="ADU403" s="332"/>
      <c r="ADV403" s="332"/>
      <c r="ADW403" s="332"/>
      <c r="ADX403" s="332"/>
      <c r="ADY403" s="332"/>
      <c r="ADZ403" s="332"/>
      <c r="AEA403" s="332"/>
      <c r="AEB403" s="332"/>
      <c r="AEC403" s="332"/>
      <c r="AED403" s="332"/>
      <c r="AEE403" s="332"/>
      <c r="AEF403" s="332"/>
      <c r="AEG403" s="332"/>
      <c r="AEH403" s="332"/>
      <c r="AEI403" s="332"/>
      <c r="AEJ403" s="332"/>
      <c r="AEK403" s="332"/>
      <c r="AEL403" s="332"/>
      <c r="AEM403" s="332"/>
      <c r="AEN403" s="332"/>
      <c r="AEO403" s="332"/>
      <c r="AEP403" s="332"/>
      <c r="AEQ403" s="332"/>
      <c r="AER403" s="332"/>
      <c r="AES403" s="332"/>
      <c r="AET403" s="332"/>
      <c r="AEU403" s="332"/>
      <c r="AEV403" s="332"/>
      <c r="AEW403" s="332"/>
      <c r="AEX403" s="332"/>
      <c r="AEY403" s="332"/>
      <c r="AEZ403" s="332"/>
      <c r="AFA403" s="332"/>
      <c r="AFB403" s="332"/>
      <c r="AFC403" s="332"/>
      <c r="AFD403" s="332"/>
      <c r="AFE403" s="332"/>
      <c r="AFF403" s="332"/>
      <c r="AFG403" s="332"/>
      <c r="AFH403" s="332"/>
      <c r="AFI403" s="332"/>
      <c r="AFJ403" s="332"/>
      <c r="AFK403" s="332"/>
      <c r="AFL403" s="332"/>
      <c r="AFM403" s="332"/>
      <c r="AFN403" s="332"/>
      <c r="AFO403" s="332"/>
      <c r="AFP403" s="332"/>
      <c r="AFQ403" s="332"/>
      <c r="AFR403" s="332"/>
      <c r="AFS403" s="332"/>
      <c r="AFT403" s="332"/>
      <c r="AFU403" s="332"/>
      <c r="AFV403" s="332"/>
      <c r="AFW403" s="332"/>
      <c r="AFX403" s="332"/>
      <c r="AFY403" s="332"/>
      <c r="AFZ403" s="332"/>
      <c r="AGA403" s="332"/>
      <c r="AGB403" s="332"/>
      <c r="AGC403" s="332"/>
      <c r="AGD403" s="332"/>
      <c r="AGE403" s="332"/>
      <c r="AGF403" s="332"/>
      <c r="AGG403" s="332"/>
      <c r="AGH403" s="332"/>
      <c r="AGI403" s="332"/>
      <c r="AGJ403" s="332"/>
      <c r="AGK403" s="332"/>
      <c r="AGL403" s="332"/>
      <c r="AGM403" s="332"/>
      <c r="AGN403" s="332"/>
      <c r="AGO403" s="332"/>
      <c r="AGP403" s="332"/>
      <c r="AGQ403" s="332"/>
      <c r="AGR403" s="332"/>
      <c r="AGS403" s="332"/>
      <c r="AGT403" s="332"/>
      <c r="AGU403" s="332"/>
      <c r="AGV403" s="332"/>
      <c r="AGW403" s="332"/>
      <c r="AGX403" s="332"/>
      <c r="AGY403" s="332"/>
      <c r="AGZ403" s="332"/>
      <c r="AHA403" s="332"/>
      <c r="AHB403" s="332"/>
      <c r="AHC403" s="332"/>
      <c r="AHD403" s="332"/>
      <c r="AHE403" s="332"/>
      <c r="AHF403" s="332"/>
      <c r="AHG403" s="332"/>
      <c r="AHH403" s="332"/>
      <c r="AHI403" s="332"/>
      <c r="AHJ403" s="332"/>
      <c r="AHK403" s="332"/>
      <c r="AHL403" s="332"/>
      <c r="AHM403" s="332"/>
      <c r="AHN403" s="332"/>
      <c r="AHO403" s="332"/>
      <c r="AHP403" s="332"/>
      <c r="AHQ403" s="332"/>
      <c r="AHR403" s="332"/>
      <c r="AHS403" s="332"/>
      <c r="AHT403" s="332"/>
      <c r="AHU403" s="332"/>
      <c r="AHV403" s="332"/>
      <c r="AHW403" s="332"/>
      <c r="AHX403" s="332"/>
      <c r="AHY403" s="332"/>
      <c r="AHZ403" s="332"/>
      <c r="AIA403" s="332"/>
      <c r="AIB403" s="332"/>
      <c r="AIC403" s="332"/>
      <c r="AID403" s="332"/>
      <c r="AIE403" s="332"/>
      <c r="AIF403" s="332"/>
      <c r="AIG403" s="332"/>
      <c r="AIH403" s="332"/>
      <c r="AII403" s="332"/>
      <c r="AIJ403" s="332"/>
      <c r="AIK403" s="332"/>
      <c r="AIL403" s="332"/>
      <c r="AIM403" s="332"/>
      <c r="AIN403" s="332"/>
      <c r="AIO403" s="332"/>
      <c r="AIP403" s="332"/>
      <c r="AIQ403" s="332"/>
      <c r="AIR403" s="332"/>
      <c r="AIS403" s="332"/>
      <c r="AIT403" s="332"/>
      <c r="AIU403" s="332"/>
      <c r="AIV403" s="332"/>
      <c r="AIW403" s="332"/>
      <c r="AIX403" s="332"/>
      <c r="AIY403" s="332"/>
      <c r="AIZ403" s="332"/>
      <c r="AJA403" s="332"/>
      <c r="AJB403" s="332"/>
      <c r="AJC403" s="332"/>
      <c r="AJD403" s="332"/>
      <c r="AJE403" s="332"/>
      <c r="AJF403" s="332"/>
      <c r="AJG403" s="332"/>
      <c r="AJH403" s="332"/>
      <c r="AJI403" s="332"/>
      <c r="AJJ403" s="332"/>
      <c r="AJK403" s="332"/>
      <c r="AJL403" s="332"/>
      <c r="AJM403" s="332"/>
      <c r="AJN403" s="332"/>
      <c r="AJO403" s="332"/>
      <c r="AJP403" s="332"/>
      <c r="AJQ403" s="332"/>
      <c r="AJR403" s="332"/>
      <c r="AJS403" s="332"/>
      <c r="AJT403" s="332"/>
      <c r="AJU403" s="332"/>
      <c r="AJV403" s="332"/>
      <c r="AJW403" s="332"/>
      <c r="AJX403" s="332"/>
      <c r="AJY403" s="332"/>
      <c r="AJZ403" s="332"/>
      <c r="AKA403" s="332"/>
      <c r="AKB403" s="332"/>
      <c r="AKC403" s="332"/>
      <c r="AKD403" s="332"/>
      <c r="AKE403" s="332"/>
      <c r="AKF403" s="332"/>
      <c r="AKG403" s="332"/>
      <c r="AKH403" s="332"/>
      <c r="AKI403" s="332"/>
      <c r="AKJ403" s="332"/>
      <c r="AKK403" s="332"/>
      <c r="AKL403" s="332"/>
      <c r="AKM403" s="332"/>
      <c r="AKN403" s="332"/>
      <c r="AKO403" s="332"/>
      <c r="AKP403" s="332"/>
      <c r="AKQ403" s="332"/>
      <c r="AKR403" s="332"/>
      <c r="AKS403" s="332"/>
      <c r="AKT403" s="332"/>
      <c r="AKU403" s="332"/>
      <c r="AKV403" s="332"/>
      <c r="AKW403" s="332"/>
      <c r="AKX403" s="332"/>
      <c r="AKY403" s="332"/>
      <c r="AKZ403" s="332"/>
      <c r="ALA403" s="332"/>
      <c r="ALB403" s="332"/>
      <c r="ALC403" s="332"/>
      <c r="ALD403" s="332"/>
      <c r="ALE403" s="332"/>
      <c r="ALF403" s="332"/>
      <c r="ALG403" s="332"/>
      <c r="ALH403" s="332"/>
      <c r="ALI403" s="332"/>
      <c r="ALJ403" s="332"/>
      <c r="ALK403" s="332"/>
      <c r="ALL403" s="332"/>
      <c r="ALM403" s="332"/>
      <c r="ALN403" s="332"/>
      <c r="ALO403" s="332"/>
      <c r="ALP403" s="332"/>
      <c r="ALQ403" s="332"/>
      <c r="ALR403" s="332"/>
      <c r="ALS403" s="332"/>
      <c r="ALT403" s="332"/>
      <c r="ALU403" s="332"/>
      <c r="ALV403" s="332"/>
      <c r="ALW403" s="332"/>
      <c r="ALX403" s="332"/>
      <c r="ALY403" s="332"/>
      <c r="ALZ403" s="332"/>
      <c r="AMA403" s="332"/>
      <c r="AMB403" s="332"/>
      <c r="AMC403" s="332"/>
      <c r="AMD403" s="332"/>
      <c r="AME403" s="332"/>
      <c r="AMF403" s="332"/>
      <c r="AMG403" s="332"/>
      <c r="AMH403" s="332"/>
      <c r="AMI403" s="332"/>
      <c r="AMJ403" s="332"/>
      <c r="AMK403" s="332"/>
      <c r="AML403" s="332"/>
      <c r="AMM403" s="332"/>
      <c r="AMN403" s="332"/>
      <c r="AMO403" s="332"/>
      <c r="AMP403" s="332"/>
      <c r="AMQ403" s="332"/>
      <c r="AMR403" s="332"/>
      <c r="AMS403" s="332"/>
      <c r="AMT403" s="332"/>
      <c r="AMU403" s="332"/>
      <c r="AMV403" s="332"/>
      <c r="AMW403" s="332"/>
      <c r="AMX403" s="332"/>
      <c r="AMY403" s="332"/>
      <c r="AMZ403" s="332"/>
      <c r="ANA403" s="332"/>
      <c r="ANB403" s="332"/>
      <c r="ANC403" s="332"/>
      <c r="AND403" s="332"/>
      <c r="ANE403" s="332"/>
      <c r="ANF403" s="332"/>
      <c r="ANG403" s="332"/>
      <c r="ANH403" s="332"/>
      <c r="ANI403" s="332"/>
      <c r="ANJ403" s="332"/>
      <c r="ANK403" s="332"/>
      <c r="ANL403" s="332"/>
      <c r="ANM403" s="332"/>
      <c r="ANN403" s="332"/>
      <c r="ANO403" s="332"/>
      <c r="ANP403" s="332"/>
      <c r="ANQ403" s="332"/>
      <c r="ANR403" s="332"/>
      <c r="ANS403" s="332"/>
      <c r="ANT403" s="332"/>
      <c r="ANU403" s="332"/>
      <c r="ANV403" s="332"/>
      <c r="ANW403" s="332"/>
      <c r="ANX403" s="332"/>
      <c r="ANY403" s="332"/>
      <c r="ANZ403" s="332"/>
      <c r="AOA403" s="332"/>
      <c r="AOB403" s="332"/>
      <c r="AOC403" s="332"/>
      <c r="AOD403" s="332"/>
      <c r="AOE403" s="332"/>
      <c r="AOF403" s="332"/>
      <c r="AOG403" s="332"/>
      <c r="AOH403" s="332"/>
      <c r="AOI403" s="332"/>
      <c r="AOJ403" s="332"/>
      <c r="AOK403" s="332"/>
      <c r="AOL403" s="332"/>
      <c r="AOM403" s="332"/>
      <c r="AON403" s="332"/>
      <c r="AOO403" s="332"/>
      <c r="AOP403" s="332"/>
      <c r="AOQ403" s="332"/>
      <c r="AOR403" s="332"/>
      <c r="AOS403" s="332"/>
      <c r="AOT403" s="332"/>
      <c r="AOU403" s="332"/>
      <c r="AOV403" s="332"/>
      <c r="AOW403" s="332"/>
      <c r="AOX403" s="332"/>
      <c r="AOY403" s="332"/>
      <c r="AOZ403" s="332"/>
      <c r="APA403" s="332"/>
      <c r="APB403" s="332"/>
      <c r="APC403" s="332"/>
      <c r="APD403" s="332"/>
      <c r="APE403" s="332"/>
      <c r="APF403" s="332"/>
      <c r="APG403" s="332"/>
      <c r="APH403" s="332"/>
      <c r="API403" s="332"/>
      <c r="APJ403" s="332"/>
      <c r="APK403" s="332"/>
      <c r="APL403" s="332"/>
      <c r="APM403" s="332"/>
      <c r="APN403" s="332"/>
      <c r="APO403" s="332"/>
      <c r="APP403" s="332"/>
      <c r="APQ403" s="332"/>
      <c r="APR403" s="332"/>
      <c r="APS403" s="332"/>
      <c r="APT403" s="332"/>
      <c r="APU403" s="332"/>
      <c r="APV403" s="332"/>
      <c r="APW403" s="332"/>
      <c r="APX403" s="332"/>
      <c r="APY403" s="332"/>
      <c r="APZ403" s="332"/>
      <c r="AQA403" s="332"/>
      <c r="AQB403" s="332"/>
      <c r="AQC403" s="332"/>
      <c r="AQD403" s="332"/>
      <c r="AQE403" s="332"/>
      <c r="AQF403" s="332"/>
      <c r="AQG403" s="332"/>
      <c r="AQH403" s="332"/>
      <c r="AQI403" s="332"/>
      <c r="AQJ403" s="332"/>
      <c r="AQK403" s="332"/>
      <c r="AQL403" s="332"/>
      <c r="AQM403" s="332"/>
      <c r="AQN403" s="332"/>
      <c r="AQO403" s="332"/>
      <c r="AQP403" s="332"/>
      <c r="AQQ403" s="332"/>
      <c r="AQR403" s="332"/>
      <c r="AQS403" s="332"/>
      <c r="AQT403" s="332"/>
      <c r="AQU403" s="332"/>
      <c r="AQV403" s="332"/>
      <c r="AQW403" s="332"/>
      <c r="AQX403" s="332"/>
      <c r="AQY403" s="332"/>
      <c r="AQZ403" s="332"/>
      <c r="ARA403" s="332"/>
      <c r="ARB403" s="332"/>
      <c r="ARC403" s="332"/>
      <c r="ARD403" s="332"/>
      <c r="ARE403" s="332"/>
      <c r="ARF403" s="332"/>
      <c r="ARG403" s="332"/>
      <c r="ARH403" s="332"/>
      <c r="ARI403" s="332"/>
      <c r="ARJ403" s="332"/>
      <c r="ARK403" s="332"/>
      <c r="ARL403" s="332"/>
      <c r="ARM403" s="332"/>
      <c r="ARN403" s="332"/>
      <c r="ARO403" s="332"/>
      <c r="ARP403" s="332"/>
      <c r="ARQ403" s="332"/>
      <c r="ARR403" s="332"/>
      <c r="ARS403" s="332"/>
      <c r="ART403" s="332"/>
      <c r="ARU403" s="332"/>
      <c r="ARV403" s="332"/>
      <c r="ARW403" s="332"/>
      <c r="ARX403" s="332"/>
      <c r="ARY403" s="332"/>
      <c r="ARZ403" s="332"/>
      <c r="ASA403" s="332"/>
      <c r="ASB403" s="332"/>
      <c r="ASC403" s="332"/>
      <c r="ASD403" s="332"/>
      <c r="ASE403" s="332"/>
      <c r="ASF403" s="332"/>
      <c r="ASG403" s="332"/>
      <c r="ASH403" s="332"/>
      <c r="ASI403" s="332"/>
      <c r="ASJ403" s="332"/>
      <c r="ASK403" s="332"/>
      <c r="ASL403" s="332"/>
      <c r="ASM403" s="332"/>
      <c r="ASN403" s="332"/>
      <c r="ASO403" s="332"/>
      <c r="ASP403" s="332"/>
      <c r="ASQ403" s="332"/>
      <c r="ASR403" s="332"/>
      <c r="ASS403" s="332"/>
      <c r="AST403" s="332"/>
      <c r="ASU403" s="332"/>
      <c r="ASV403" s="332"/>
      <c r="ASW403" s="332"/>
      <c r="ASX403" s="332"/>
      <c r="ASY403" s="332"/>
      <c r="ASZ403" s="332"/>
      <c r="ATA403" s="332"/>
      <c r="ATB403" s="332"/>
      <c r="ATC403" s="332"/>
      <c r="ATD403" s="332"/>
      <c r="ATE403" s="332"/>
      <c r="ATF403" s="332"/>
      <c r="ATG403" s="332"/>
      <c r="ATH403" s="332"/>
      <c r="ATI403" s="332"/>
      <c r="ATJ403" s="332"/>
      <c r="ATK403" s="332"/>
      <c r="ATL403" s="332"/>
      <c r="ATM403" s="332"/>
      <c r="ATN403" s="332"/>
      <c r="ATO403" s="332"/>
      <c r="ATP403" s="332"/>
      <c r="ATQ403" s="332"/>
      <c r="ATR403" s="332"/>
      <c r="ATS403" s="332"/>
      <c r="ATT403" s="332"/>
      <c r="ATU403" s="332"/>
      <c r="ATV403" s="332"/>
      <c r="ATW403" s="332"/>
      <c r="ATX403" s="332"/>
      <c r="ATY403" s="332"/>
      <c r="ATZ403" s="332"/>
      <c r="AUA403" s="332"/>
      <c r="AUB403" s="332"/>
      <c r="AUC403" s="332"/>
      <c r="AUD403" s="332"/>
      <c r="AUE403" s="332"/>
      <c r="AUF403" s="332"/>
      <c r="AUG403" s="332"/>
      <c r="AUH403" s="332"/>
      <c r="AUI403" s="332"/>
      <c r="AUJ403" s="332"/>
      <c r="AUK403" s="332"/>
      <c r="AUL403" s="332"/>
      <c r="AUM403" s="332"/>
      <c r="AUN403" s="332"/>
      <c r="AUO403" s="332"/>
      <c r="AUP403" s="332"/>
      <c r="AUQ403" s="332"/>
      <c r="AUR403" s="332"/>
      <c r="AUS403" s="332"/>
      <c r="AUT403" s="332"/>
      <c r="AUU403" s="332"/>
      <c r="AUV403" s="332"/>
      <c r="AUW403" s="332"/>
      <c r="AUX403" s="332"/>
      <c r="AUY403" s="332"/>
      <c r="AUZ403" s="332"/>
      <c r="AVA403" s="332"/>
      <c r="AVB403" s="332"/>
      <c r="AVC403" s="332"/>
      <c r="AVD403" s="332"/>
      <c r="AVE403" s="332"/>
      <c r="AVF403" s="332"/>
      <c r="AVG403" s="332"/>
      <c r="AVH403" s="332"/>
      <c r="AVI403" s="332"/>
      <c r="AVJ403" s="332"/>
      <c r="AVK403" s="332"/>
      <c r="AVL403" s="332"/>
      <c r="AVM403" s="332"/>
      <c r="AVN403" s="332"/>
      <c r="AVO403" s="332"/>
      <c r="AVP403" s="332"/>
      <c r="AVQ403" s="332"/>
      <c r="AVR403" s="332"/>
      <c r="AVS403" s="332"/>
      <c r="AVT403" s="332"/>
      <c r="AVU403" s="332"/>
      <c r="AVV403" s="332"/>
      <c r="AVW403" s="332"/>
      <c r="AVX403" s="332"/>
      <c r="AVY403" s="332"/>
      <c r="AVZ403" s="332"/>
      <c r="AWA403" s="332"/>
      <c r="AWB403" s="332"/>
      <c r="AWC403" s="332"/>
      <c r="AWD403" s="332"/>
      <c r="AWE403" s="332"/>
      <c r="AWF403" s="332"/>
      <c r="AWG403" s="332"/>
      <c r="AWH403" s="332"/>
      <c r="AWI403" s="332"/>
      <c r="AWJ403" s="332"/>
      <c r="AWK403" s="332"/>
      <c r="AWL403" s="332"/>
      <c r="AWM403" s="332"/>
      <c r="AWN403" s="332"/>
      <c r="AWO403" s="332"/>
      <c r="AWP403" s="332"/>
      <c r="AWQ403" s="332"/>
      <c r="AWR403" s="332"/>
      <c r="AWS403" s="332"/>
      <c r="AWT403" s="332"/>
      <c r="AWU403" s="332"/>
      <c r="AWV403" s="332"/>
      <c r="AWW403" s="332"/>
      <c r="AWX403" s="332"/>
      <c r="AWY403" s="332"/>
      <c r="AWZ403" s="332"/>
      <c r="AXA403" s="332"/>
      <c r="AXB403" s="332"/>
      <c r="AXC403" s="332"/>
      <c r="AXD403" s="332"/>
      <c r="AXE403" s="332"/>
      <c r="AXF403" s="332"/>
      <c r="AXG403" s="332"/>
      <c r="AXH403" s="332"/>
      <c r="AXI403" s="332"/>
      <c r="AXJ403" s="332"/>
      <c r="AXK403" s="332"/>
      <c r="AXL403" s="332"/>
      <c r="AXM403" s="332"/>
      <c r="AXN403" s="332"/>
      <c r="AXO403" s="332"/>
      <c r="AXP403" s="332"/>
      <c r="AXQ403" s="332"/>
      <c r="AXR403" s="332"/>
      <c r="AXS403" s="332"/>
      <c r="AXT403" s="332"/>
      <c r="AXU403" s="332"/>
      <c r="AXV403" s="332"/>
      <c r="AXW403" s="332"/>
      <c r="AXX403" s="332"/>
      <c r="AXY403" s="332"/>
      <c r="AXZ403" s="332"/>
      <c r="AYA403" s="332"/>
      <c r="AYB403" s="332"/>
      <c r="AYC403" s="332"/>
      <c r="AYD403" s="332"/>
      <c r="AYE403" s="332"/>
      <c r="AYF403" s="332"/>
      <c r="AYG403" s="332"/>
      <c r="AYH403" s="332"/>
      <c r="AYI403" s="332"/>
      <c r="AYJ403" s="332"/>
      <c r="AYK403" s="332"/>
      <c r="AYL403" s="332"/>
      <c r="AYM403" s="332"/>
      <c r="AYN403" s="332"/>
      <c r="AYO403" s="332"/>
      <c r="AYP403" s="332"/>
      <c r="AYQ403" s="332"/>
      <c r="AYR403" s="332"/>
      <c r="AYS403" s="332"/>
      <c r="AYT403" s="332"/>
      <c r="AYU403" s="332"/>
      <c r="AYV403" s="332"/>
      <c r="AYW403" s="332"/>
      <c r="AYX403" s="332"/>
      <c r="AYY403" s="332"/>
      <c r="AYZ403" s="332"/>
      <c r="AZA403" s="332"/>
      <c r="AZB403" s="332"/>
      <c r="AZC403" s="332"/>
      <c r="AZD403" s="332"/>
      <c r="AZE403" s="332"/>
      <c r="AZF403" s="332"/>
      <c r="AZG403" s="332"/>
      <c r="AZH403" s="332"/>
      <c r="AZI403" s="332"/>
      <c r="AZJ403" s="332"/>
      <c r="AZK403" s="332"/>
      <c r="AZL403" s="332"/>
      <c r="AZM403" s="332"/>
      <c r="AZN403" s="332"/>
      <c r="AZO403" s="332"/>
      <c r="AZP403" s="332"/>
      <c r="AZQ403" s="332"/>
      <c r="AZR403" s="332"/>
      <c r="AZS403" s="332"/>
      <c r="AZT403" s="332"/>
      <c r="AZU403" s="332"/>
      <c r="AZV403" s="332"/>
      <c r="AZW403" s="332"/>
      <c r="AZX403" s="332"/>
      <c r="AZY403" s="332"/>
      <c r="AZZ403" s="332"/>
      <c r="BAA403" s="332"/>
      <c r="BAB403" s="332"/>
      <c r="BAC403" s="332"/>
      <c r="BAD403" s="332"/>
      <c r="BAE403" s="332"/>
      <c r="BAF403" s="332"/>
      <c r="BAG403" s="332"/>
      <c r="BAH403" s="332"/>
      <c r="BAI403" s="332"/>
      <c r="BAJ403" s="332"/>
      <c r="BAK403" s="332"/>
      <c r="BAL403" s="332"/>
      <c r="BAM403" s="332"/>
      <c r="BAN403" s="332"/>
      <c r="BAO403" s="332"/>
      <c r="BAP403" s="332"/>
      <c r="BAQ403" s="332"/>
      <c r="BAR403" s="332"/>
      <c r="BAS403" s="332"/>
      <c r="BAT403" s="332"/>
      <c r="BAU403" s="332"/>
      <c r="BAV403" s="332"/>
      <c r="BAW403" s="332"/>
      <c r="BAX403" s="332"/>
      <c r="BAY403" s="332"/>
      <c r="BAZ403" s="332"/>
      <c r="BBA403" s="332"/>
      <c r="BBB403" s="332"/>
      <c r="BBC403" s="332"/>
      <c r="BBD403" s="332"/>
      <c r="BBE403" s="332"/>
      <c r="BBF403" s="332"/>
      <c r="BBG403" s="332"/>
      <c r="BBH403" s="332"/>
      <c r="BBI403" s="332"/>
      <c r="BBJ403" s="332"/>
      <c r="BBK403" s="332"/>
      <c r="BBL403" s="332"/>
      <c r="BBM403" s="332"/>
      <c r="BBN403" s="332"/>
      <c r="BBO403" s="332"/>
      <c r="BBP403" s="332"/>
      <c r="BBQ403" s="332"/>
      <c r="BBR403" s="332"/>
      <c r="BBS403" s="332"/>
      <c r="BBT403" s="332"/>
      <c r="BBU403" s="332"/>
      <c r="BBV403" s="332"/>
      <c r="BBW403" s="332"/>
      <c r="BBX403" s="332"/>
      <c r="BBY403" s="332"/>
      <c r="BBZ403" s="332"/>
      <c r="BCA403" s="332"/>
      <c r="BCB403" s="332"/>
      <c r="BCC403" s="332"/>
      <c r="BCD403" s="332"/>
      <c r="BCE403" s="332"/>
      <c r="BCF403" s="332"/>
      <c r="BCG403" s="332"/>
      <c r="BCH403" s="332"/>
      <c r="BCI403" s="332"/>
      <c r="BCJ403" s="332"/>
      <c r="BCK403" s="332"/>
      <c r="BCL403" s="332"/>
      <c r="BCM403" s="332"/>
      <c r="BCN403" s="332"/>
      <c r="BCO403" s="332"/>
      <c r="BCP403" s="332"/>
      <c r="BCQ403" s="332"/>
      <c r="BCR403" s="332"/>
      <c r="BCS403" s="332"/>
      <c r="BCT403" s="332"/>
      <c r="BCU403" s="332"/>
      <c r="BCV403" s="332"/>
      <c r="BCW403" s="332"/>
      <c r="BCX403" s="332"/>
      <c r="BCY403" s="332"/>
      <c r="BCZ403" s="332"/>
      <c r="BDA403" s="332"/>
      <c r="BDB403" s="332"/>
      <c r="BDC403" s="332"/>
      <c r="BDD403" s="332"/>
      <c r="BDE403" s="332"/>
      <c r="BDF403" s="332"/>
      <c r="BDG403" s="332"/>
      <c r="BDH403" s="332"/>
      <c r="BDI403" s="332"/>
      <c r="BDJ403" s="332"/>
      <c r="BDK403" s="332"/>
      <c r="BDL403" s="332"/>
      <c r="BDM403" s="332"/>
      <c r="BDN403" s="332"/>
      <c r="BDO403" s="332"/>
      <c r="BDP403" s="332"/>
      <c r="BDQ403" s="332"/>
      <c r="BDR403" s="332"/>
      <c r="BDS403" s="332"/>
      <c r="BDT403" s="332"/>
      <c r="BDU403" s="332"/>
      <c r="BDV403" s="332"/>
      <c r="BDW403" s="332"/>
      <c r="BDX403" s="332"/>
      <c r="BDY403" s="332"/>
      <c r="BDZ403" s="332"/>
      <c r="BEA403" s="332"/>
      <c r="BEB403" s="332"/>
      <c r="BEC403" s="332"/>
      <c r="BED403" s="332"/>
      <c r="BEE403" s="332"/>
      <c r="BEF403" s="332"/>
      <c r="BEG403" s="332"/>
      <c r="BEH403" s="332"/>
      <c r="BEI403" s="332"/>
      <c r="BEJ403" s="332"/>
      <c r="BEK403" s="332"/>
      <c r="BEL403" s="332"/>
      <c r="BEM403" s="332"/>
      <c r="BEN403" s="332"/>
      <c r="BEO403" s="332"/>
      <c r="BEP403" s="332"/>
      <c r="BEQ403" s="332"/>
      <c r="BER403" s="332"/>
      <c r="BES403" s="332"/>
      <c r="BET403" s="332"/>
      <c r="BEU403" s="332"/>
      <c r="BEV403" s="332"/>
      <c r="BEW403" s="332"/>
      <c r="BEX403" s="332"/>
      <c r="BEY403" s="332"/>
      <c r="BEZ403" s="332"/>
      <c r="BFA403" s="332"/>
      <c r="BFB403" s="332"/>
      <c r="BFC403" s="332"/>
      <c r="BFD403" s="332"/>
      <c r="BFE403" s="332"/>
      <c r="BFF403" s="332"/>
      <c r="BFG403" s="332"/>
      <c r="BFH403" s="332"/>
      <c r="BFI403" s="332"/>
      <c r="BFJ403" s="332"/>
      <c r="BFK403" s="332"/>
      <c r="BFL403" s="332"/>
      <c r="BFM403" s="332"/>
      <c r="BFN403" s="332"/>
      <c r="BFO403" s="332"/>
      <c r="BFP403" s="332"/>
      <c r="BFQ403" s="332"/>
      <c r="BFR403" s="332"/>
      <c r="BFS403" s="332"/>
      <c r="BFT403" s="332"/>
      <c r="BFU403" s="332"/>
      <c r="BFV403" s="332"/>
      <c r="BFW403" s="332"/>
      <c r="BFX403" s="332"/>
      <c r="BFY403" s="332"/>
      <c r="BFZ403" s="332"/>
      <c r="BGA403" s="332"/>
      <c r="BGB403" s="332"/>
      <c r="BGC403" s="332"/>
      <c r="BGD403" s="332"/>
      <c r="BGE403" s="332"/>
      <c r="BGF403" s="332"/>
      <c r="BGG403" s="332"/>
      <c r="BGH403" s="332"/>
      <c r="BGI403" s="332"/>
      <c r="BGJ403" s="332"/>
      <c r="BGK403" s="332"/>
      <c r="BGL403" s="332"/>
      <c r="BGM403" s="332"/>
      <c r="BGN403" s="332"/>
      <c r="BGO403" s="332"/>
      <c r="BGP403" s="332"/>
      <c r="BGQ403" s="332"/>
      <c r="BGR403" s="332"/>
      <c r="BGS403" s="332"/>
      <c r="BGT403" s="332"/>
      <c r="BGU403" s="332"/>
      <c r="BGV403" s="332"/>
      <c r="BGW403" s="332"/>
      <c r="BGX403" s="332"/>
      <c r="BGY403" s="332"/>
      <c r="BGZ403" s="332"/>
      <c r="BHA403" s="332"/>
      <c r="BHB403" s="332"/>
      <c r="BHC403" s="332"/>
      <c r="BHD403" s="332"/>
      <c r="BHE403" s="332"/>
      <c r="BHF403" s="332"/>
      <c r="BHG403" s="332"/>
      <c r="BHH403" s="332"/>
      <c r="BHI403" s="332"/>
      <c r="BHJ403" s="332"/>
      <c r="BHK403" s="332"/>
      <c r="BHL403" s="332"/>
      <c r="BHM403" s="332"/>
      <c r="BHN403" s="332"/>
      <c r="BHO403" s="332"/>
      <c r="BHP403" s="332"/>
      <c r="BHQ403" s="332"/>
      <c r="BHR403" s="332"/>
      <c r="BHS403" s="332"/>
      <c r="BHT403" s="332"/>
      <c r="BHU403" s="332"/>
      <c r="BHV403" s="332"/>
      <c r="BHW403" s="332"/>
      <c r="BHX403" s="332"/>
      <c r="BHY403" s="332"/>
      <c r="BHZ403" s="332"/>
      <c r="BIA403" s="332"/>
      <c r="BIB403" s="332"/>
      <c r="BIC403" s="332"/>
      <c r="BID403" s="332"/>
      <c r="BIE403" s="332"/>
      <c r="BIF403" s="332"/>
      <c r="BIG403" s="332"/>
      <c r="BIH403" s="332"/>
      <c r="BII403" s="332"/>
      <c r="BIJ403" s="332"/>
      <c r="BIK403" s="332"/>
      <c r="BIL403" s="332"/>
      <c r="BIM403" s="332"/>
      <c r="BIN403" s="332"/>
      <c r="BIO403" s="332"/>
      <c r="BIP403" s="332"/>
      <c r="BIQ403" s="332"/>
      <c r="BIR403" s="332"/>
      <c r="BIS403" s="332"/>
      <c r="BIT403" s="332"/>
      <c r="BIU403" s="332"/>
      <c r="BIV403" s="332"/>
      <c r="BIW403" s="332"/>
      <c r="BIX403" s="332"/>
      <c r="BIY403" s="332"/>
      <c r="BIZ403" s="332"/>
      <c r="BJA403" s="332"/>
      <c r="BJB403" s="332"/>
      <c r="BJC403" s="332"/>
      <c r="BJD403" s="332"/>
      <c r="BJE403" s="332"/>
      <c r="BJF403" s="332"/>
      <c r="BJG403" s="332"/>
      <c r="BJH403" s="332"/>
      <c r="BJI403" s="332"/>
      <c r="BJJ403" s="332"/>
      <c r="BJK403" s="332"/>
      <c r="BJL403" s="332"/>
      <c r="BJM403" s="332"/>
      <c r="BJN403" s="332"/>
      <c r="BJO403" s="332"/>
      <c r="BJP403" s="332"/>
      <c r="BJQ403" s="332"/>
      <c r="BJR403" s="332"/>
      <c r="BJS403" s="332"/>
      <c r="BJT403" s="332"/>
      <c r="BJU403" s="332"/>
      <c r="BJV403" s="332"/>
      <c r="BJW403" s="332"/>
      <c r="BJX403" s="332"/>
      <c r="BJY403" s="332"/>
      <c r="BJZ403" s="332"/>
      <c r="BKA403" s="332"/>
      <c r="BKB403" s="332"/>
      <c r="BKC403" s="332"/>
      <c r="BKD403" s="332"/>
      <c r="BKE403" s="332"/>
      <c r="BKF403" s="332"/>
      <c r="BKG403" s="332"/>
      <c r="BKH403" s="332"/>
      <c r="BKI403" s="332"/>
      <c r="BKJ403" s="332"/>
      <c r="BKK403" s="332"/>
      <c r="BKL403" s="332"/>
      <c r="BKM403" s="332"/>
      <c r="BKN403" s="332"/>
      <c r="BKO403" s="332"/>
      <c r="BKP403" s="332"/>
      <c r="BKQ403" s="332"/>
      <c r="BKR403" s="332"/>
      <c r="BKS403" s="332"/>
      <c r="BKT403" s="332"/>
      <c r="BKU403" s="332"/>
      <c r="BKV403" s="332"/>
      <c r="BKW403" s="332"/>
      <c r="BKX403" s="332"/>
      <c r="BKY403" s="332"/>
      <c r="BKZ403" s="332"/>
      <c r="BLA403" s="332"/>
      <c r="BLB403" s="332"/>
      <c r="BLC403" s="332"/>
      <c r="BLD403" s="332"/>
      <c r="BLE403" s="332"/>
      <c r="BLF403" s="332"/>
      <c r="BLG403" s="332"/>
      <c r="BLH403" s="332"/>
      <c r="BLI403" s="332"/>
      <c r="BLJ403" s="332"/>
      <c r="BLK403" s="332"/>
      <c r="BLL403" s="332"/>
      <c r="BLM403" s="332"/>
      <c r="BLN403" s="332"/>
      <c r="BLO403" s="332"/>
      <c r="BLP403" s="332"/>
      <c r="BLQ403" s="332"/>
      <c r="BLR403" s="332"/>
      <c r="BLS403" s="332"/>
      <c r="BLT403" s="332"/>
      <c r="BLU403" s="332"/>
      <c r="BLV403" s="332"/>
      <c r="BLW403" s="332"/>
      <c r="BLX403" s="332"/>
      <c r="BLY403" s="332"/>
      <c r="BLZ403" s="332"/>
      <c r="BMA403" s="332"/>
      <c r="BMB403" s="332"/>
      <c r="BMC403" s="332"/>
      <c r="BMD403" s="332"/>
      <c r="BME403" s="332"/>
      <c r="BMF403" s="332"/>
      <c r="BMG403" s="332"/>
      <c r="BMH403" s="332"/>
      <c r="BMI403" s="332"/>
      <c r="BMJ403" s="332"/>
      <c r="BMK403" s="332"/>
      <c r="BML403" s="332"/>
      <c r="BMM403" s="332"/>
      <c r="BMN403" s="332"/>
      <c r="BMO403" s="332"/>
      <c r="BMP403" s="332"/>
      <c r="BMQ403" s="332"/>
      <c r="BMR403" s="332"/>
      <c r="BMS403" s="332"/>
      <c r="BMT403" s="332"/>
      <c r="BMU403" s="332"/>
      <c r="BMV403" s="332"/>
      <c r="BMW403" s="332"/>
      <c r="BMX403" s="332"/>
      <c r="BMY403" s="332"/>
      <c r="BMZ403" s="332"/>
      <c r="BNA403" s="332"/>
      <c r="BNB403" s="332"/>
      <c r="BNC403" s="332"/>
      <c r="BND403" s="332"/>
      <c r="BNE403" s="332"/>
      <c r="BNF403" s="332"/>
      <c r="BNG403" s="332"/>
      <c r="BNH403" s="332"/>
      <c r="BNI403" s="332"/>
      <c r="BNJ403" s="332"/>
      <c r="BNK403" s="332"/>
      <c r="BNL403" s="332"/>
      <c r="BNM403" s="332"/>
      <c r="BNN403" s="332"/>
      <c r="BNO403" s="332"/>
      <c r="BNP403" s="332"/>
      <c r="BNQ403" s="332"/>
      <c r="BNR403" s="332"/>
      <c r="BNS403" s="332"/>
      <c r="BNT403" s="332"/>
      <c r="BNU403" s="332"/>
      <c r="BNV403" s="332"/>
      <c r="BNW403" s="332"/>
      <c r="BNX403" s="332"/>
      <c r="BNY403" s="332"/>
      <c r="BNZ403" s="332"/>
      <c r="BOA403" s="332"/>
      <c r="BOB403" s="332"/>
      <c r="BOC403" s="332"/>
      <c r="BOD403" s="332"/>
      <c r="BOE403" s="332"/>
      <c r="BOF403" s="332"/>
      <c r="BOG403" s="332"/>
      <c r="BOH403" s="332"/>
      <c r="BOI403" s="332"/>
      <c r="BOJ403" s="332"/>
      <c r="BOK403" s="332"/>
      <c r="BOL403" s="332"/>
      <c r="BOM403" s="332"/>
      <c r="BON403" s="332"/>
      <c r="BOO403" s="332"/>
      <c r="BOP403" s="332"/>
      <c r="BOQ403" s="332"/>
      <c r="BOR403" s="332"/>
      <c r="BOS403" s="332"/>
      <c r="BOT403" s="332"/>
      <c r="BOU403" s="332"/>
      <c r="BOV403" s="332"/>
      <c r="BOW403" s="332"/>
      <c r="BOX403" s="332"/>
      <c r="BOY403" s="332"/>
      <c r="BOZ403" s="332"/>
      <c r="BPA403" s="332"/>
      <c r="BPB403" s="332"/>
      <c r="BPC403" s="332"/>
      <c r="BPD403" s="332"/>
      <c r="BPE403" s="332"/>
      <c r="BPF403" s="332"/>
      <c r="BPG403" s="332"/>
      <c r="BPH403" s="332"/>
      <c r="BPI403" s="332"/>
      <c r="BPJ403" s="332"/>
      <c r="BPK403" s="332"/>
      <c r="BPL403" s="332"/>
      <c r="BPM403" s="332"/>
      <c r="BPN403" s="332"/>
      <c r="BPO403" s="332"/>
      <c r="BPP403" s="332"/>
      <c r="BPQ403" s="332"/>
      <c r="BPR403" s="332"/>
      <c r="BPS403" s="332"/>
      <c r="BPT403" s="332"/>
      <c r="BPU403" s="332"/>
      <c r="BPV403" s="332"/>
      <c r="BPW403" s="332"/>
      <c r="BPX403" s="332"/>
      <c r="BPY403" s="332"/>
      <c r="BPZ403" s="332"/>
      <c r="BQA403" s="332"/>
      <c r="BQB403" s="332"/>
      <c r="BQC403" s="332"/>
      <c r="BQD403" s="332"/>
      <c r="BQE403" s="332"/>
      <c r="BQF403" s="332"/>
      <c r="BQG403" s="332"/>
      <c r="BQH403" s="332"/>
      <c r="BQI403" s="332"/>
      <c r="BQJ403" s="332"/>
      <c r="BQK403" s="332"/>
      <c r="BQL403" s="332"/>
      <c r="BQM403" s="332"/>
      <c r="BQN403" s="332"/>
      <c r="BQO403" s="332"/>
      <c r="BQP403" s="332"/>
      <c r="BQQ403" s="332"/>
      <c r="BQR403" s="332"/>
      <c r="BQS403" s="332"/>
      <c r="BQT403" s="332"/>
      <c r="BQU403" s="332"/>
      <c r="BQV403" s="332"/>
      <c r="BQW403" s="332"/>
      <c r="BQX403" s="332"/>
      <c r="BQY403" s="332"/>
      <c r="BQZ403" s="332"/>
      <c r="BRA403" s="332"/>
      <c r="BRB403" s="332"/>
      <c r="BRC403" s="332"/>
      <c r="BRD403" s="332"/>
      <c r="BRE403" s="332"/>
      <c r="BRF403" s="332"/>
      <c r="BRG403" s="332"/>
      <c r="BRH403" s="332"/>
      <c r="BRI403" s="332"/>
      <c r="BRJ403" s="332"/>
      <c r="BRK403" s="332"/>
      <c r="BRL403" s="332"/>
      <c r="BRM403" s="332"/>
      <c r="BRN403" s="332"/>
      <c r="BRO403" s="332"/>
      <c r="BRP403" s="332"/>
      <c r="BRQ403" s="332"/>
      <c r="BRR403" s="332"/>
      <c r="BRS403" s="332"/>
      <c r="BRT403" s="332"/>
      <c r="BRU403" s="332"/>
      <c r="BRV403" s="332"/>
      <c r="BRW403" s="332"/>
      <c r="BRX403" s="332"/>
      <c r="BRY403" s="332"/>
      <c r="BRZ403" s="332"/>
      <c r="BSA403" s="332"/>
      <c r="BSB403" s="332"/>
      <c r="BSC403" s="332"/>
      <c r="BSD403" s="332"/>
      <c r="BSE403" s="332"/>
      <c r="BSF403" s="332"/>
      <c r="BSG403" s="332"/>
      <c r="BSH403" s="332"/>
      <c r="BSI403" s="332"/>
      <c r="BSJ403" s="332"/>
      <c r="BSK403" s="332"/>
      <c r="BSL403" s="332"/>
      <c r="BSM403" s="332"/>
      <c r="BSN403" s="332"/>
      <c r="BSO403" s="332"/>
      <c r="BSP403" s="332"/>
      <c r="BSQ403" s="332"/>
      <c r="BSR403" s="332"/>
      <c r="BSS403" s="332"/>
      <c r="BST403" s="332"/>
      <c r="BSU403" s="332"/>
      <c r="BSV403" s="332"/>
      <c r="BSW403" s="332"/>
      <c r="BSX403" s="332"/>
      <c r="BSY403" s="332"/>
      <c r="BSZ403" s="332"/>
      <c r="BTA403" s="332"/>
      <c r="BTB403" s="332"/>
      <c r="BTC403" s="332"/>
      <c r="BTD403" s="332"/>
      <c r="BTE403" s="332"/>
      <c r="BTF403" s="332"/>
      <c r="BTG403" s="332"/>
      <c r="BTH403" s="332"/>
      <c r="BTI403" s="332"/>
      <c r="BTJ403" s="332"/>
      <c r="BTK403" s="332"/>
      <c r="BTL403" s="332"/>
      <c r="BTM403" s="332"/>
      <c r="BTN403" s="332"/>
      <c r="BTO403" s="332"/>
      <c r="BTP403" s="332"/>
      <c r="BTQ403" s="332"/>
      <c r="BTR403" s="332"/>
      <c r="BTS403" s="332"/>
      <c r="BTT403" s="332"/>
      <c r="BTU403" s="332"/>
      <c r="BTV403" s="332"/>
      <c r="BTW403" s="332"/>
      <c r="BTX403" s="332"/>
      <c r="BTY403" s="332"/>
      <c r="BTZ403" s="332"/>
      <c r="BUA403" s="332"/>
      <c r="BUB403" s="332"/>
      <c r="BUC403" s="332"/>
      <c r="BUD403" s="332"/>
      <c r="BUE403" s="332"/>
      <c r="BUF403" s="332"/>
      <c r="BUG403" s="332"/>
      <c r="BUH403" s="332"/>
      <c r="BUI403" s="332"/>
      <c r="BUJ403" s="332"/>
      <c r="BUK403" s="332"/>
      <c r="BUL403" s="332"/>
      <c r="BUM403" s="332"/>
      <c r="BUN403" s="332"/>
      <c r="BUO403" s="332"/>
      <c r="BUP403" s="332"/>
      <c r="BUQ403" s="332"/>
      <c r="BUR403" s="332"/>
      <c r="BUS403" s="332"/>
      <c r="BUT403" s="332"/>
      <c r="BUU403" s="332"/>
      <c r="BUV403" s="332"/>
      <c r="BUW403" s="332"/>
      <c r="BUX403" s="332"/>
      <c r="BUY403" s="332"/>
      <c r="BUZ403" s="332"/>
      <c r="BVA403" s="332"/>
      <c r="BVB403" s="332"/>
      <c r="BVC403" s="332"/>
      <c r="BVD403" s="332"/>
      <c r="BVE403" s="332"/>
      <c r="BVF403" s="332"/>
      <c r="BVG403" s="332"/>
      <c r="BVH403" s="332"/>
      <c r="BVI403" s="332"/>
      <c r="BVJ403" s="332"/>
      <c r="BVK403" s="332"/>
      <c r="BVL403" s="332"/>
      <c r="BVM403" s="332"/>
      <c r="BVN403" s="332"/>
      <c r="BVO403" s="332"/>
      <c r="BVP403" s="332"/>
      <c r="BVQ403" s="332"/>
      <c r="BVR403" s="332"/>
      <c r="BVS403" s="332"/>
      <c r="BVT403" s="332"/>
      <c r="BVU403" s="332"/>
      <c r="BVV403" s="332"/>
      <c r="BVW403" s="332"/>
      <c r="BVX403" s="332"/>
      <c r="BVY403" s="332"/>
      <c r="BVZ403" s="332"/>
      <c r="BWA403" s="332"/>
      <c r="BWB403" s="332"/>
      <c r="BWC403" s="332"/>
      <c r="BWD403" s="332"/>
      <c r="BWE403" s="332"/>
      <c r="BWF403" s="332"/>
      <c r="BWG403" s="332"/>
      <c r="BWH403" s="332"/>
      <c r="BWI403" s="332"/>
      <c r="BWJ403" s="332"/>
      <c r="BWK403" s="332"/>
      <c r="BWL403" s="332"/>
      <c r="BWM403" s="332"/>
      <c r="BWN403" s="332"/>
      <c r="BWO403" s="332"/>
      <c r="BWP403" s="332"/>
      <c r="BWQ403" s="332"/>
      <c r="BWR403" s="332"/>
      <c r="BWS403" s="332"/>
      <c r="BWT403" s="332"/>
      <c r="BWU403" s="332"/>
      <c r="BWV403" s="332"/>
      <c r="BWW403" s="332"/>
      <c r="BWX403" s="332"/>
      <c r="BWY403" s="332"/>
      <c r="BWZ403" s="332"/>
      <c r="BXA403" s="332"/>
      <c r="BXB403" s="332"/>
      <c r="BXC403" s="332"/>
      <c r="BXD403" s="332"/>
      <c r="BXE403" s="332"/>
      <c r="BXF403" s="332"/>
      <c r="BXG403" s="332"/>
      <c r="BXH403" s="332"/>
      <c r="BXI403" s="332"/>
      <c r="BXJ403" s="332"/>
      <c r="BXK403" s="332"/>
      <c r="BXL403" s="332"/>
      <c r="BXM403" s="332"/>
      <c r="BXN403" s="332"/>
      <c r="BXO403" s="332"/>
      <c r="BXP403" s="332"/>
      <c r="BXQ403" s="332"/>
      <c r="BXR403" s="332"/>
      <c r="BXS403" s="332"/>
      <c r="BXT403" s="332"/>
      <c r="BXU403" s="332"/>
      <c r="BXV403" s="332"/>
      <c r="BXW403" s="332"/>
      <c r="BXX403" s="332"/>
      <c r="BXY403" s="332"/>
      <c r="BXZ403" s="332"/>
      <c r="BYA403" s="332"/>
      <c r="BYB403" s="332"/>
      <c r="BYC403" s="332"/>
      <c r="BYD403" s="332"/>
      <c r="BYE403" s="332"/>
      <c r="BYF403" s="332"/>
      <c r="BYG403" s="332"/>
      <c r="BYH403" s="332"/>
      <c r="BYI403" s="332"/>
      <c r="BYJ403" s="332"/>
      <c r="BYK403" s="332"/>
      <c r="BYL403" s="332"/>
      <c r="BYM403" s="332"/>
      <c r="BYN403" s="332"/>
      <c r="BYO403" s="332"/>
      <c r="BYP403" s="332"/>
      <c r="BYQ403" s="332"/>
      <c r="BYR403" s="332"/>
      <c r="BYS403" s="332"/>
      <c r="BYT403" s="332"/>
      <c r="BYU403" s="332"/>
      <c r="BYV403" s="332"/>
      <c r="BYW403" s="332"/>
      <c r="BYX403" s="332"/>
      <c r="BYY403" s="332"/>
      <c r="BYZ403" s="332"/>
      <c r="BZA403" s="332"/>
      <c r="BZB403" s="332"/>
      <c r="BZC403" s="332"/>
      <c r="BZD403" s="332"/>
      <c r="BZE403" s="332"/>
      <c r="BZF403" s="332"/>
      <c r="BZG403" s="332"/>
      <c r="BZH403" s="332"/>
      <c r="BZI403" s="332"/>
      <c r="BZJ403" s="332"/>
      <c r="BZK403" s="332"/>
      <c r="BZL403" s="332"/>
      <c r="BZM403" s="332"/>
      <c r="BZN403" s="332"/>
      <c r="BZO403" s="332"/>
      <c r="BZP403" s="332"/>
      <c r="BZQ403" s="332"/>
      <c r="BZR403" s="332"/>
      <c r="BZS403" s="332"/>
      <c r="BZT403" s="332"/>
      <c r="BZU403" s="332"/>
      <c r="BZV403" s="332"/>
      <c r="BZW403" s="332"/>
      <c r="BZX403" s="332"/>
      <c r="BZY403" s="332"/>
      <c r="BZZ403" s="332"/>
      <c r="CAA403" s="332"/>
      <c r="CAB403" s="332"/>
      <c r="CAC403" s="332"/>
      <c r="CAD403" s="332"/>
      <c r="CAE403" s="332"/>
      <c r="CAF403" s="332"/>
      <c r="CAG403" s="332"/>
      <c r="CAH403" s="332"/>
      <c r="CAI403" s="332"/>
      <c r="CAJ403" s="332"/>
      <c r="CAK403" s="332"/>
      <c r="CAL403" s="332"/>
      <c r="CAM403" s="332"/>
      <c r="CAN403" s="332"/>
      <c r="CAO403" s="332"/>
      <c r="CAP403" s="332"/>
      <c r="CAQ403" s="332"/>
      <c r="CAR403" s="332"/>
      <c r="CAS403" s="332"/>
      <c r="CAT403" s="332"/>
      <c r="CAU403" s="332"/>
      <c r="CAV403" s="332"/>
      <c r="CAW403" s="332"/>
      <c r="CAX403" s="332"/>
      <c r="CAY403" s="332"/>
      <c r="CAZ403" s="332"/>
      <c r="CBA403" s="332"/>
      <c r="CBB403" s="332"/>
      <c r="CBC403" s="332"/>
      <c r="CBD403" s="332"/>
      <c r="CBE403" s="332"/>
      <c r="CBF403" s="332"/>
      <c r="CBG403" s="332"/>
      <c r="CBH403" s="332"/>
      <c r="CBI403" s="332"/>
      <c r="CBJ403" s="332"/>
      <c r="CBK403" s="332"/>
      <c r="CBL403" s="332"/>
      <c r="CBM403" s="332"/>
      <c r="CBN403" s="332"/>
      <c r="CBO403" s="332"/>
      <c r="CBP403" s="332"/>
      <c r="CBQ403" s="332"/>
      <c r="CBR403" s="332"/>
      <c r="CBS403" s="332"/>
      <c r="CBT403" s="332"/>
      <c r="CBU403" s="332"/>
      <c r="CBV403" s="332"/>
      <c r="CBW403" s="332"/>
      <c r="CBX403" s="332"/>
      <c r="CBY403" s="332"/>
      <c r="CBZ403" s="332"/>
      <c r="CCA403" s="332"/>
      <c r="CCB403" s="332"/>
      <c r="CCC403" s="332"/>
      <c r="CCD403" s="332"/>
      <c r="CCE403" s="332"/>
      <c r="CCF403" s="332"/>
      <c r="CCG403" s="332"/>
      <c r="CCH403" s="332"/>
      <c r="CCI403" s="332"/>
      <c r="CCJ403" s="332"/>
      <c r="CCK403" s="332"/>
      <c r="CCL403" s="332"/>
      <c r="CCM403" s="332"/>
      <c r="CCN403" s="332"/>
      <c r="CCO403" s="332"/>
      <c r="CCP403" s="332"/>
      <c r="CCQ403" s="332"/>
      <c r="CCR403" s="332"/>
      <c r="CCS403" s="332"/>
      <c r="CCT403" s="332"/>
      <c r="CCU403" s="332"/>
      <c r="CCV403" s="332"/>
      <c r="CCW403" s="332"/>
      <c r="CCX403" s="332"/>
      <c r="CCY403" s="332"/>
      <c r="CCZ403" s="332"/>
      <c r="CDA403" s="332"/>
      <c r="CDB403" s="332"/>
      <c r="CDC403" s="332"/>
      <c r="CDD403" s="332"/>
      <c r="CDE403" s="332"/>
      <c r="CDF403" s="332"/>
      <c r="CDG403" s="332"/>
      <c r="CDH403" s="332"/>
      <c r="CDI403" s="332"/>
      <c r="CDJ403" s="332"/>
      <c r="CDK403" s="332"/>
      <c r="CDL403" s="332"/>
      <c r="CDM403" s="332"/>
      <c r="CDN403" s="332"/>
      <c r="CDO403" s="332"/>
      <c r="CDP403" s="332"/>
      <c r="CDQ403" s="332"/>
      <c r="CDR403" s="332"/>
      <c r="CDS403" s="332"/>
      <c r="CDT403" s="332"/>
      <c r="CDU403" s="332"/>
      <c r="CDV403" s="332"/>
      <c r="CDW403" s="332"/>
      <c r="CDX403" s="332"/>
      <c r="CDY403" s="332"/>
      <c r="CDZ403" s="332"/>
      <c r="CEA403" s="332"/>
      <c r="CEB403" s="332"/>
      <c r="CEC403" s="332"/>
      <c r="CED403" s="332"/>
      <c r="CEE403" s="332"/>
      <c r="CEF403" s="332"/>
      <c r="CEG403" s="332"/>
      <c r="CEH403" s="332"/>
      <c r="CEI403" s="332"/>
      <c r="CEJ403" s="332"/>
      <c r="CEK403" s="332"/>
      <c r="CEL403" s="332"/>
      <c r="CEM403" s="332"/>
      <c r="CEN403" s="332"/>
      <c r="CEO403" s="332"/>
      <c r="CEP403" s="332"/>
      <c r="CEQ403" s="332"/>
      <c r="CER403" s="332"/>
      <c r="CES403" s="332"/>
      <c r="CET403" s="332"/>
      <c r="CEU403" s="332"/>
      <c r="CEV403" s="332"/>
      <c r="CEW403" s="332"/>
      <c r="CEX403" s="332"/>
      <c r="CEY403" s="332"/>
      <c r="CEZ403" s="332"/>
      <c r="CFA403" s="332"/>
      <c r="CFB403" s="332"/>
      <c r="CFC403" s="332"/>
      <c r="CFD403" s="332"/>
      <c r="CFE403" s="332"/>
      <c r="CFF403" s="332"/>
      <c r="CFG403" s="332"/>
      <c r="CFH403" s="332"/>
      <c r="CFI403" s="332"/>
      <c r="CFJ403" s="332"/>
      <c r="CFK403" s="332"/>
      <c r="CFL403" s="332"/>
      <c r="CFM403" s="332"/>
      <c r="CFN403" s="332"/>
      <c r="CFO403" s="332"/>
      <c r="CFP403" s="332"/>
      <c r="CFQ403" s="332"/>
      <c r="CFR403" s="332"/>
      <c r="CFS403" s="332"/>
      <c r="CFT403" s="332"/>
      <c r="CFU403" s="332"/>
      <c r="CFV403" s="332"/>
      <c r="CFW403" s="332"/>
      <c r="CFX403" s="332"/>
      <c r="CFY403" s="332"/>
      <c r="CFZ403" s="332"/>
      <c r="CGA403" s="332"/>
      <c r="CGB403" s="332"/>
      <c r="CGC403" s="332"/>
      <c r="CGD403" s="332"/>
      <c r="CGE403" s="332"/>
      <c r="CGF403" s="332"/>
      <c r="CGG403" s="332"/>
      <c r="CGH403" s="332"/>
      <c r="CGI403" s="332"/>
      <c r="CGJ403" s="332"/>
      <c r="CGK403" s="332"/>
      <c r="CGL403" s="332"/>
      <c r="CGM403" s="332"/>
      <c r="CGN403" s="332"/>
      <c r="CGO403" s="332"/>
      <c r="CGP403" s="332"/>
      <c r="CGQ403" s="332"/>
      <c r="CGR403" s="332"/>
      <c r="CGS403" s="332"/>
      <c r="CGT403" s="332"/>
      <c r="CGU403" s="332"/>
      <c r="CGV403" s="332"/>
      <c r="CGW403" s="332"/>
      <c r="CGX403" s="332"/>
      <c r="CGY403" s="332"/>
      <c r="CGZ403" s="332"/>
      <c r="CHA403" s="332"/>
      <c r="CHB403" s="332"/>
      <c r="CHC403" s="332"/>
      <c r="CHD403" s="332"/>
      <c r="CHE403" s="332"/>
      <c r="CHF403" s="332"/>
      <c r="CHG403" s="332"/>
      <c r="CHH403" s="332"/>
      <c r="CHI403" s="332"/>
      <c r="CHJ403" s="332"/>
      <c r="CHK403" s="332"/>
      <c r="CHL403" s="332"/>
      <c r="CHM403" s="332"/>
      <c r="CHN403" s="332"/>
      <c r="CHO403" s="332"/>
      <c r="CHP403" s="332"/>
      <c r="CHQ403" s="332"/>
      <c r="CHR403" s="332"/>
      <c r="CHS403" s="332"/>
      <c r="CHT403" s="332"/>
      <c r="CHU403" s="332"/>
      <c r="CHV403" s="332"/>
      <c r="CHW403" s="332"/>
      <c r="CHX403" s="332"/>
      <c r="CHY403" s="332"/>
      <c r="CHZ403" s="332"/>
      <c r="CIA403" s="332"/>
      <c r="CIB403" s="332"/>
      <c r="CIC403" s="332"/>
      <c r="CID403" s="332"/>
      <c r="CIE403" s="332"/>
      <c r="CIF403" s="332"/>
      <c r="CIG403" s="332"/>
      <c r="CIH403" s="332"/>
      <c r="CII403" s="332"/>
      <c r="CIJ403" s="332"/>
      <c r="CIK403" s="332"/>
      <c r="CIL403" s="332"/>
      <c r="CIM403" s="332"/>
      <c r="CIN403" s="332"/>
      <c r="CIO403" s="332"/>
      <c r="CIP403" s="332"/>
      <c r="CIQ403" s="332"/>
      <c r="CIR403" s="332"/>
      <c r="CIS403" s="332"/>
      <c r="CIT403" s="332"/>
      <c r="CIU403" s="332"/>
      <c r="CIV403" s="332"/>
      <c r="CIW403" s="332"/>
      <c r="CIX403" s="332"/>
      <c r="CIY403" s="332"/>
      <c r="CIZ403" s="332"/>
      <c r="CJA403" s="332"/>
      <c r="CJB403" s="332"/>
      <c r="CJC403" s="332"/>
      <c r="CJD403" s="332"/>
      <c r="CJE403" s="332"/>
      <c r="CJF403" s="332"/>
      <c r="CJG403" s="332"/>
      <c r="CJH403" s="332"/>
      <c r="CJI403" s="332"/>
      <c r="CJJ403" s="332"/>
      <c r="CJK403" s="332"/>
      <c r="CJL403" s="332"/>
      <c r="CJM403" s="332"/>
      <c r="CJN403" s="332"/>
      <c r="CJO403" s="332"/>
      <c r="CJP403" s="332"/>
      <c r="CJQ403" s="332"/>
      <c r="CJR403" s="332"/>
      <c r="CJS403" s="332"/>
      <c r="CJT403" s="332"/>
      <c r="CJU403" s="332"/>
      <c r="CJV403" s="332"/>
      <c r="CJW403" s="332"/>
      <c r="CJX403" s="332"/>
      <c r="CJY403" s="332"/>
      <c r="CJZ403" s="332"/>
      <c r="CKA403" s="332"/>
      <c r="CKB403" s="332"/>
      <c r="CKC403" s="332"/>
      <c r="CKD403" s="332"/>
      <c r="CKE403" s="332"/>
      <c r="CKF403" s="332"/>
      <c r="CKG403" s="332"/>
      <c r="CKH403" s="332"/>
      <c r="CKI403" s="332"/>
      <c r="CKJ403" s="332"/>
      <c r="CKK403" s="332"/>
      <c r="CKL403" s="332"/>
      <c r="CKM403" s="332"/>
      <c r="CKN403" s="332"/>
      <c r="CKO403" s="332"/>
      <c r="CKP403" s="332"/>
      <c r="CKQ403" s="332"/>
      <c r="CKR403" s="332"/>
      <c r="CKS403" s="332"/>
      <c r="CKT403" s="332"/>
      <c r="CKU403" s="332"/>
      <c r="CKV403" s="332"/>
      <c r="CKW403" s="332"/>
      <c r="CKX403" s="332"/>
      <c r="CKY403" s="332"/>
      <c r="CKZ403" s="332"/>
      <c r="CLA403" s="332"/>
      <c r="CLB403" s="332"/>
      <c r="CLC403" s="332"/>
      <c r="CLD403" s="332"/>
      <c r="CLE403" s="332"/>
      <c r="CLF403" s="332"/>
      <c r="CLG403" s="332"/>
      <c r="CLH403" s="332"/>
      <c r="CLI403" s="332"/>
      <c r="CLJ403" s="332"/>
      <c r="CLK403" s="332"/>
      <c r="CLL403" s="332"/>
      <c r="CLM403" s="332"/>
      <c r="CLN403" s="332"/>
      <c r="CLO403" s="332"/>
      <c r="CLP403" s="332"/>
      <c r="CLQ403" s="332"/>
      <c r="CLR403" s="332"/>
      <c r="CLS403" s="332"/>
      <c r="CLT403" s="332"/>
      <c r="CLU403" s="332"/>
      <c r="CLV403" s="332"/>
      <c r="CLW403" s="332"/>
      <c r="CLX403" s="332"/>
      <c r="CLY403" s="332"/>
      <c r="CLZ403" s="332"/>
      <c r="CMA403" s="332"/>
      <c r="CMB403" s="332"/>
      <c r="CMC403" s="332"/>
      <c r="CMD403" s="332"/>
      <c r="CME403" s="332"/>
      <c r="CMF403" s="332"/>
      <c r="CMG403" s="332"/>
      <c r="CMH403" s="332"/>
      <c r="CMI403" s="332"/>
      <c r="CMJ403" s="332"/>
      <c r="CMK403" s="332"/>
      <c r="CML403" s="332"/>
      <c r="CMM403" s="332"/>
      <c r="CMN403" s="332"/>
      <c r="CMO403" s="332"/>
      <c r="CMP403" s="332"/>
      <c r="CMQ403" s="332"/>
      <c r="CMR403" s="332"/>
      <c r="CMS403" s="332"/>
      <c r="CMT403" s="332"/>
      <c r="CMU403" s="332"/>
      <c r="CMV403" s="332"/>
      <c r="CMW403" s="332"/>
      <c r="CMX403" s="332"/>
      <c r="CMY403" s="332"/>
      <c r="CMZ403" s="332"/>
      <c r="CNA403" s="332"/>
      <c r="CNB403" s="332"/>
      <c r="CNC403" s="332"/>
      <c r="CND403" s="332"/>
      <c r="CNE403" s="332"/>
      <c r="CNF403" s="332"/>
      <c r="CNG403" s="332"/>
      <c r="CNH403" s="332"/>
      <c r="CNI403" s="332"/>
      <c r="CNJ403" s="332"/>
      <c r="CNK403" s="332"/>
      <c r="CNL403" s="332"/>
      <c r="CNM403" s="332"/>
      <c r="CNN403" s="332"/>
      <c r="CNO403" s="332"/>
      <c r="CNP403" s="332"/>
      <c r="CNQ403" s="332"/>
      <c r="CNR403" s="332"/>
      <c r="CNS403" s="332"/>
      <c r="CNT403" s="332"/>
      <c r="CNU403" s="332"/>
      <c r="CNV403" s="332"/>
      <c r="CNW403" s="332"/>
      <c r="CNX403" s="332"/>
      <c r="CNY403" s="332"/>
      <c r="CNZ403" s="332"/>
      <c r="COA403" s="332"/>
      <c r="COB403" s="332"/>
      <c r="COC403" s="332"/>
      <c r="COD403" s="332"/>
      <c r="COE403" s="332"/>
      <c r="COF403" s="332"/>
      <c r="COG403" s="332"/>
      <c r="COH403" s="332"/>
      <c r="COI403" s="332"/>
      <c r="COJ403" s="332"/>
      <c r="COK403" s="332"/>
      <c r="COL403" s="332"/>
      <c r="COM403" s="332"/>
      <c r="CON403" s="332"/>
      <c r="COO403" s="332"/>
      <c r="COP403" s="332"/>
      <c r="COQ403" s="332"/>
      <c r="COR403" s="332"/>
      <c r="COS403" s="332"/>
      <c r="COT403" s="332"/>
      <c r="COU403" s="332"/>
      <c r="COV403" s="332"/>
      <c r="COW403" s="332"/>
      <c r="COX403" s="332"/>
      <c r="COY403" s="332"/>
      <c r="COZ403" s="332"/>
      <c r="CPA403" s="332"/>
      <c r="CPB403" s="332"/>
      <c r="CPC403" s="332"/>
      <c r="CPD403" s="332"/>
      <c r="CPE403" s="332"/>
      <c r="CPF403" s="332"/>
      <c r="CPG403" s="332"/>
      <c r="CPH403" s="332"/>
      <c r="CPI403" s="332"/>
      <c r="CPJ403" s="332"/>
      <c r="CPK403" s="332"/>
      <c r="CPL403" s="332"/>
      <c r="CPM403" s="332"/>
      <c r="CPN403" s="332"/>
      <c r="CPO403" s="332"/>
      <c r="CPP403" s="332"/>
      <c r="CPQ403" s="332"/>
      <c r="CPR403" s="332"/>
      <c r="CPS403" s="332"/>
      <c r="CPT403" s="332"/>
      <c r="CPU403" s="332"/>
      <c r="CPV403" s="332"/>
      <c r="CPW403" s="332"/>
      <c r="CPX403" s="332"/>
      <c r="CPY403" s="332"/>
      <c r="CPZ403" s="332"/>
      <c r="CQA403" s="332"/>
      <c r="CQB403" s="332"/>
      <c r="CQC403" s="332"/>
      <c r="CQD403" s="332"/>
      <c r="CQE403" s="332"/>
      <c r="CQF403" s="332"/>
      <c r="CQG403" s="332"/>
      <c r="CQH403" s="332"/>
      <c r="CQI403" s="332"/>
      <c r="CQJ403" s="332"/>
      <c r="CQK403" s="332"/>
      <c r="CQL403" s="332"/>
      <c r="CQM403" s="332"/>
      <c r="CQN403" s="332"/>
      <c r="CQO403" s="332"/>
      <c r="CQP403" s="332"/>
      <c r="CQQ403" s="332"/>
      <c r="CQR403" s="332"/>
      <c r="CQS403" s="332"/>
      <c r="CQT403" s="332"/>
      <c r="CQU403" s="332"/>
      <c r="CQV403" s="332"/>
      <c r="CQW403" s="332"/>
      <c r="CQX403" s="332"/>
      <c r="CQY403" s="332"/>
      <c r="CQZ403" s="332"/>
      <c r="CRA403" s="332"/>
      <c r="CRB403" s="332"/>
      <c r="CRC403" s="332"/>
      <c r="CRD403" s="332"/>
      <c r="CRE403" s="332"/>
      <c r="CRF403" s="332"/>
      <c r="CRG403" s="332"/>
      <c r="CRH403" s="332"/>
      <c r="CRI403" s="332"/>
      <c r="CRJ403" s="332"/>
      <c r="CRK403" s="332"/>
      <c r="CRL403" s="332"/>
      <c r="CRM403" s="332"/>
      <c r="CRN403" s="332"/>
      <c r="CRO403" s="332"/>
      <c r="CRP403" s="332"/>
      <c r="CRQ403" s="332"/>
      <c r="CRR403" s="332"/>
      <c r="CRS403" s="332"/>
      <c r="CRT403" s="332"/>
      <c r="CRU403" s="332"/>
      <c r="CRV403" s="332"/>
      <c r="CRW403" s="332"/>
      <c r="CRX403" s="332"/>
      <c r="CRY403" s="332"/>
      <c r="CRZ403" s="332"/>
      <c r="CSA403" s="332"/>
      <c r="CSB403" s="332"/>
      <c r="CSC403" s="332"/>
      <c r="CSD403" s="332"/>
      <c r="CSE403" s="332"/>
      <c r="CSF403" s="332"/>
      <c r="CSG403" s="332"/>
      <c r="CSH403" s="332"/>
      <c r="CSI403" s="332"/>
      <c r="CSJ403" s="332"/>
      <c r="CSK403" s="332"/>
      <c r="CSL403" s="332"/>
      <c r="CSM403" s="332"/>
      <c r="CSN403" s="332"/>
      <c r="CSO403" s="332"/>
      <c r="CSP403" s="332"/>
      <c r="CSQ403" s="332"/>
      <c r="CSR403" s="332"/>
      <c r="CSS403" s="332"/>
      <c r="CST403" s="332"/>
      <c r="CSU403" s="332"/>
      <c r="CSV403" s="332"/>
      <c r="CSW403" s="332"/>
      <c r="CSX403" s="332"/>
      <c r="CSY403" s="332"/>
      <c r="CSZ403" s="332"/>
      <c r="CTA403" s="332"/>
      <c r="CTB403" s="332"/>
      <c r="CTC403" s="332"/>
      <c r="CTD403" s="332"/>
      <c r="CTE403" s="332"/>
      <c r="CTF403" s="332"/>
      <c r="CTG403" s="332"/>
      <c r="CTH403" s="332"/>
      <c r="CTI403" s="332"/>
      <c r="CTJ403" s="332"/>
      <c r="CTK403" s="332"/>
      <c r="CTL403" s="332"/>
      <c r="CTM403" s="332"/>
      <c r="CTN403" s="332"/>
      <c r="CTO403" s="332"/>
      <c r="CTP403" s="332"/>
      <c r="CTQ403" s="332"/>
      <c r="CTR403" s="332"/>
      <c r="CTS403" s="332"/>
      <c r="CTT403" s="332"/>
      <c r="CTU403" s="332"/>
      <c r="CTV403" s="332"/>
      <c r="CTW403" s="332"/>
      <c r="CTX403" s="332"/>
      <c r="CTY403" s="332"/>
      <c r="CTZ403" s="332"/>
      <c r="CUA403" s="332"/>
      <c r="CUB403" s="332"/>
      <c r="CUC403" s="332"/>
      <c r="CUD403" s="332"/>
      <c r="CUE403" s="332"/>
      <c r="CUF403" s="332"/>
      <c r="CUG403" s="332"/>
      <c r="CUH403" s="332"/>
      <c r="CUI403" s="332"/>
      <c r="CUJ403" s="332"/>
      <c r="CUK403" s="332"/>
      <c r="CUL403" s="332"/>
      <c r="CUM403" s="332"/>
      <c r="CUN403" s="332"/>
      <c r="CUO403" s="332"/>
      <c r="CUP403" s="332"/>
      <c r="CUQ403" s="332"/>
      <c r="CUR403" s="332"/>
      <c r="CUS403" s="332"/>
      <c r="CUT403" s="332"/>
      <c r="CUU403" s="332"/>
      <c r="CUV403" s="332"/>
      <c r="CUW403" s="332"/>
      <c r="CUX403" s="332"/>
      <c r="CUY403" s="332"/>
      <c r="CUZ403" s="332"/>
      <c r="CVA403" s="332"/>
      <c r="CVB403" s="332"/>
      <c r="CVC403" s="332"/>
      <c r="CVD403" s="332"/>
      <c r="CVE403" s="332"/>
      <c r="CVF403" s="332"/>
      <c r="CVG403" s="332"/>
      <c r="CVH403" s="332"/>
      <c r="CVI403" s="332"/>
      <c r="CVJ403" s="332"/>
      <c r="CVK403" s="332"/>
      <c r="CVL403" s="332"/>
      <c r="CVM403" s="332"/>
      <c r="CVN403" s="332"/>
      <c r="CVO403" s="332"/>
      <c r="CVP403" s="332"/>
      <c r="CVQ403" s="332"/>
      <c r="CVR403" s="332"/>
      <c r="CVS403" s="332"/>
      <c r="CVT403" s="332"/>
      <c r="CVU403" s="332"/>
      <c r="CVV403" s="332"/>
      <c r="CVW403" s="332"/>
      <c r="CVX403" s="332"/>
      <c r="CVY403" s="332"/>
      <c r="CVZ403" s="332"/>
      <c r="CWA403" s="332"/>
      <c r="CWB403" s="332"/>
      <c r="CWC403" s="332"/>
      <c r="CWD403" s="332"/>
      <c r="CWE403" s="332"/>
      <c r="CWF403" s="332"/>
      <c r="CWG403" s="332"/>
      <c r="CWH403" s="332"/>
      <c r="CWI403" s="332"/>
      <c r="CWJ403" s="332"/>
      <c r="CWK403" s="332"/>
      <c r="CWL403" s="332"/>
      <c r="CWM403" s="332"/>
      <c r="CWN403" s="332"/>
      <c r="CWO403" s="332"/>
      <c r="CWP403" s="332"/>
      <c r="CWQ403" s="332"/>
      <c r="CWR403" s="332"/>
      <c r="CWS403" s="332"/>
      <c r="CWT403" s="332"/>
      <c r="CWU403" s="332"/>
      <c r="CWV403" s="332"/>
      <c r="CWW403" s="332"/>
      <c r="CWX403" s="332"/>
      <c r="CWY403" s="332"/>
      <c r="CWZ403" s="332"/>
      <c r="CXA403" s="332"/>
      <c r="CXB403" s="332"/>
      <c r="CXC403" s="332"/>
      <c r="CXD403" s="332"/>
      <c r="CXE403" s="332"/>
      <c r="CXF403" s="332"/>
      <c r="CXG403" s="332"/>
      <c r="CXH403" s="332"/>
      <c r="CXI403" s="332"/>
      <c r="CXJ403" s="332"/>
      <c r="CXK403" s="332"/>
      <c r="CXL403" s="332"/>
      <c r="CXM403" s="332"/>
      <c r="CXN403" s="332"/>
      <c r="CXO403" s="332"/>
      <c r="CXP403" s="332"/>
      <c r="CXQ403" s="332"/>
      <c r="CXR403" s="332"/>
      <c r="CXS403" s="332"/>
      <c r="CXT403" s="332"/>
      <c r="CXU403" s="332"/>
      <c r="CXV403" s="332"/>
      <c r="CXW403" s="332"/>
      <c r="CXX403" s="332"/>
      <c r="CXY403" s="332"/>
      <c r="CXZ403" s="332"/>
      <c r="CYA403" s="332"/>
      <c r="CYB403" s="332"/>
      <c r="CYC403" s="332"/>
      <c r="CYD403" s="332"/>
      <c r="CYE403" s="332"/>
      <c r="CYF403" s="332"/>
      <c r="CYG403" s="332"/>
      <c r="CYH403" s="332"/>
      <c r="CYI403" s="332"/>
      <c r="CYJ403" s="332"/>
      <c r="CYK403" s="332"/>
      <c r="CYL403" s="332"/>
      <c r="CYM403" s="332"/>
      <c r="CYN403" s="332"/>
      <c r="CYO403" s="332"/>
      <c r="CYP403" s="332"/>
      <c r="CYQ403" s="332"/>
      <c r="CYR403" s="332"/>
      <c r="CYS403" s="332"/>
      <c r="CYT403" s="332"/>
      <c r="CYU403" s="332"/>
      <c r="CYV403" s="332"/>
      <c r="CYW403" s="332"/>
      <c r="CYX403" s="332"/>
      <c r="CYY403" s="332"/>
      <c r="CYZ403" s="332"/>
      <c r="CZA403" s="332"/>
      <c r="CZB403" s="332"/>
      <c r="CZC403" s="332"/>
      <c r="CZD403" s="332"/>
      <c r="CZE403" s="332"/>
      <c r="CZF403" s="332"/>
      <c r="CZG403" s="332"/>
      <c r="CZH403" s="332"/>
      <c r="CZI403" s="332"/>
      <c r="CZJ403" s="332"/>
      <c r="CZK403" s="332"/>
      <c r="CZL403" s="332"/>
      <c r="CZM403" s="332"/>
      <c r="CZN403" s="332"/>
      <c r="CZO403" s="332"/>
      <c r="CZP403" s="332"/>
      <c r="CZQ403" s="332"/>
      <c r="CZR403" s="332"/>
      <c r="CZS403" s="332"/>
      <c r="CZT403" s="332"/>
      <c r="CZU403" s="332"/>
      <c r="CZV403" s="332"/>
      <c r="CZW403" s="332"/>
      <c r="CZX403" s="332"/>
      <c r="CZY403" s="332"/>
      <c r="CZZ403" s="332"/>
      <c r="DAA403" s="332"/>
      <c r="DAB403" s="332"/>
      <c r="DAC403" s="332"/>
      <c r="DAD403" s="332"/>
      <c r="DAE403" s="332"/>
      <c r="DAF403" s="332"/>
      <c r="DAG403" s="332"/>
      <c r="DAH403" s="332"/>
      <c r="DAI403" s="332"/>
      <c r="DAJ403" s="332"/>
      <c r="DAK403" s="332"/>
      <c r="DAL403" s="332"/>
      <c r="DAM403" s="332"/>
      <c r="DAN403" s="332"/>
      <c r="DAO403" s="332"/>
      <c r="DAP403" s="332"/>
      <c r="DAQ403" s="332"/>
      <c r="DAR403" s="332"/>
      <c r="DAS403" s="332"/>
      <c r="DAT403" s="332"/>
      <c r="DAU403" s="332"/>
      <c r="DAV403" s="332"/>
      <c r="DAW403" s="332"/>
      <c r="DAX403" s="332"/>
      <c r="DAY403" s="332"/>
      <c r="DAZ403" s="332"/>
      <c r="DBA403" s="332"/>
      <c r="DBB403" s="332"/>
      <c r="DBC403" s="332"/>
      <c r="DBD403" s="332"/>
      <c r="DBE403" s="332"/>
      <c r="DBF403" s="332"/>
      <c r="DBG403" s="332"/>
      <c r="DBH403" s="332"/>
      <c r="DBI403" s="332"/>
      <c r="DBJ403" s="332"/>
      <c r="DBK403" s="332"/>
      <c r="DBL403" s="332"/>
      <c r="DBM403" s="332"/>
      <c r="DBN403" s="332"/>
      <c r="DBO403" s="332"/>
      <c r="DBP403" s="332"/>
      <c r="DBQ403" s="332"/>
      <c r="DBR403" s="332"/>
      <c r="DBS403" s="332"/>
      <c r="DBT403" s="332"/>
      <c r="DBU403" s="332"/>
      <c r="DBV403" s="332"/>
      <c r="DBW403" s="332"/>
      <c r="DBX403" s="332"/>
      <c r="DBY403" s="332"/>
      <c r="DBZ403" s="332"/>
      <c r="DCA403" s="332"/>
      <c r="DCB403" s="332"/>
      <c r="DCC403" s="332"/>
      <c r="DCD403" s="332"/>
      <c r="DCE403" s="332"/>
      <c r="DCF403" s="332"/>
      <c r="DCG403" s="332"/>
      <c r="DCH403" s="332"/>
      <c r="DCI403" s="332"/>
      <c r="DCJ403" s="332"/>
      <c r="DCK403" s="332"/>
      <c r="DCL403" s="332"/>
      <c r="DCM403" s="332"/>
      <c r="DCN403" s="332"/>
      <c r="DCO403" s="332"/>
      <c r="DCP403" s="332"/>
      <c r="DCQ403" s="332"/>
      <c r="DCR403" s="332"/>
      <c r="DCS403" s="332"/>
      <c r="DCT403" s="332"/>
      <c r="DCU403" s="332"/>
      <c r="DCV403" s="332"/>
      <c r="DCW403" s="332"/>
      <c r="DCX403" s="332"/>
      <c r="DCY403" s="332"/>
      <c r="DCZ403" s="332"/>
      <c r="DDA403" s="332"/>
      <c r="DDB403" s="332"/>
      <c r="DDC403" s="332"/>
      <c r="DDD403" s="332"/>
      <c r="DDE403" s="332"/>
      <c r="DDF403" s="332"/>
      <c r="DDG403" s="332"/>
      <c r="DDH403" s="332"/>
      <c r="DDI403" s="332"/>
      <c r="DDJ403" s="332"/>
      <c r="DDK403" s="332"/>
      <c r="DDL403" s="332"/>
      <c r="DDM403" s="332"/>
      <c r="DDN403" s="332"/>
      <c r="DDO403" s="332"/>
      <c r="DDP403" s="332"/>
      <c r="DDQ403" s="332"/>
      <c r="DDR403" s="332"/>
      <c r="DDS403" s="332"/>
      <c r="DDT403" s="332"/>
      <c r="DDU403" s="332"/>
      <c r="DDV403" s="332"/>
      <c r="DDW403" s="332"/>
      <c r="DDX403" s="332"/>
      <c r="DDY403" s="332"/>
      <c r="DDZ403" s="332"/>
      <c r="DEA403" s="332"/>
      <c r="DEB403" s="332"/>
      <c r="DEC403" s="332"/>
      <c r="DED403" s="332"/>
      <c r="DEE403" s="332"/>
      <c r="DEF403" s="332"/>
      <c r="DEG403" s="332"/>
      <c r="DEH403" s="332"/>
      <c r="DEI403" s="332"/>
      <c r="DEJ403" s="332"/>
      <c r="DEK403" s="332"/>
      <c r="DEL403" s="332"/>
      <c r="DEM403" s="332"/>
      <c r="DEN403" s="332"/>
      <c r="DEO403" s="332"/>
      <c r="DEP403" s="332"/>
      <c r="DEQ403" s="332"/>
      <c r="DER403" s="332"/>
      <c r="DES403" s="332"/>
      <c r="DET403" s="332"/>
      <c r="DEU403" s="332"/>
      <c r="DEV403" s="332"/>
      <c r="DEW403" s="332"/>
      <c r="DEX403" s="332"/>
      <c r="DEY403" s="332"/>
      <c r="DEZ403" s="332"/>
      <c r="DFA403" s="332"/>
      <c r="DFB403" s="332"/>
      <c r="DFC403" s="332"/>
      <c r="DFD403" s="332"/>
      <c r="DFE403" s="332"/>
      <c r="DFF403" s="332"/>
      <c r="DFG403" s="332"/>
      <c r="DFH403" s="332"/>
      <c r="DFI403" s="332"/>
      <c r="DFJ403" s="332"/>
      <c r="DFK403" s="332"/>
      <c r="DFL403" s="332"/>
      <c r="DFM403" s="332"/>
      <c r="DFN403" s="332"/>
      <c r="DFO403" s="332"/>
      <c r="DFP403" s="332"/>
      <c r="DFQ403" s="332"/>
      <c r="DFR403" s="332"/>
      <c r="DFS403" s="332"/>
      <c r="DFT403" s="332"/>
      <c r="DFU403" s="332"/>
      <c r="DFV403" s="332"/>
      <c r="DFW403" s="332"/>
      <c r="DFX403" s="332"/>
      <c r="DFY403" s="332"/>
      <c r="DFZ403" s="332"/>
      <c r="DGA403" s="332"/>
      <c r="DGB403" s="332"/>
      <c r="DGC403" s="332"/>
      <c r="DGD403" s="332"/>
      <c r="DGE403" s="332"/>
      <c r="DGF403" s="332"/>
      <c r="DGG403" s="332"/>
      <c r="DGH403" s="332"/>
      <c r="DGI403" s="332"/>
      <c r="DGJ403" s="332"/>
      <c r="DGK403" s="332"/>
      <c r="DGL403" s="332"/>
      <c r="DGM403" s="332"/>
      <c r="DGN403" s="332"/>
      <c r="DGO403" s="332"/>
      <c r="DGP403" s="332"/>
      <c r="DGQ403" s="332"/>
      <c r="DGR403" s="332"/>
      <c r="DGS403" s="332"/>
      <c r="DGT403" s="332"/>
      <c r="DGU403" s="332"/>
      <c r="DGV403" s="332"/>
      <c r="DGW403" s="332"/>
      <c r="DGX403" s="332"/>
      <c r="DGY403" s="332"/>
      <c r="DGZ403" s="332"/>
      <c r="DHA403" s="332"/>
      <c r="DHB403" s="332"/>
      <c r="DHC403" s="332"/>
      <c r="DHD403" s="332"/>
      <c r="DHE403" s="332"/>
      <c r="DHF403" s="332"/>
      <c r="DHG403" s="332"/>
      <c r="DHH403" s="332"/>
      <c r="DHI403" s="332"/>
      <c r="DHJ403" s="332"/>
      <c r="DHK403" s="332"/>
      <c r="DHL403" s="332"/>
      <c r="DHM403" s="332"/>
      <c r="DHN403" s="332"/>
      <c r="DHO403" s="332"/>
      <c r="DHP403" s="332"/>
      <c r="DHQ403" s="332"/>
      <c r="DHR403" s="332"/>
      <c r="DHS403" s="332"/>
      <c r="DHT403" s="332"/>
      <c r="DHU403" s="332"/>
      <c r="DHV403" s="332"/>
      <c r="DHW403" s="332"/>
      <c r="DHX403" s="332"/>
      <c r="DHY403" s="332"/>
      <c r="DHZ403" s="332"/>
      <c r="DIA403" s="332"/>
      <c r="DIB403" s="332"/>
      <c r="DIC403" s="332"/>
      <c r="DID403" s="332"/>
      <c r="DIE403" s="332"/>
      <c r="DIF403" s="332"/>
      <c r="DIG403" s="332"/>
      <c r="DIH403" s="332"/>
      <c r="DII403" s="332"/>
      <c r="DIJ403" s="332"/>
      <c r="DIK403" s="332"/>
      <c r="DIL403" s="332"/>
      <c r="DIM403" s="332"/>
      <c r="DIN403" s="332"/>
      <c r="DIO403" s="332"/>
      <c r="DIP403" s="332"/>
      <c r="DIQ403" s="332"/>
      <c r="DIR403" s="332"/>
      <c r="DIS403" s="332"/>
      <c r="DIT403" s="332"/>
      <c r="DIU403" s="332"/>
      <c r="DIV403" s="332"/>
      <c r="DIW403" s="332"/>
      <c r="DIX403" s="332"/>
      <c r="DIY403" s="332"/>
      <c r="DIZ403" s="332"/>
      <c r="DJA403" s="332"/>
      <c r="DJB403" s="332"/>
      <c r="DJC403" s="332"/>
      <c r="DJD403" s="332"/>
      <c r="DJE403" s="332"/>
      <c r="DJF403" s="332"/>
      <c r="DJG403" s="332"/>
      <c r="DJH403" s="332"/>
      <c r="DJI403" s="332"/>
      <c r="DJJ403" s="332"/>
      <c r="DJK403" s="332"/>
      <c r="DJL403" s="332"/>
      <c r="DJM403" s="332"/>
      <c r="DJN403" s="332"/>
      <c r="DJO403" s="332"/>
      <c r="DJP403" s="332"/>
      <c r="DJQ403" s="332"/>
      <c r="DJR403" s="332"/>
      <c r="DJS403" s="332"/>
      <c r="DJT403" s="332"/>
      <c r="DJU403" s="332"/>
      <c r="DJV403" s="332"/>
      <c r="DJW403" s="332"/>
      <c r="DJX403" s="332"/>
      <c r="DJY403" s="332"/>
      <c r="DJZ403" s="332"/>
      <c r="DKA403" s="332"/>
      <c r="DKB403" s="332"/>
      <c r="DKC403" s="332"/>
      <c r="DKD403" s="332"/>
      <c r="DKE403" s="332"/>
      <c r="DKF403" s="332"/>
      <c r="DKG403" s="332"/>
      <c r="DKH403" s="332"/>
      <c r="DKI403" s="332"/>
      <c r="DKJ403" s="332"/>
      <c r="DKK403" s="332"/>
      <c r="DKL403" s="332"/>
      <c r="DKM403" s="332"/>
      <c r="DKN403" s="332"/>
      <c r="DKO403" s="332"/>
      <c r="DKP403" s="332"/>
      <c r="DKQ403" s="332"/>
      <c r="DKR403" s="332"/>
      <c r="DKS403" s="332"/>
      <c r="DKT403" s="332"/>
      <c r="DKU403" s="332"/>
      <c r="DKV403" s="332"/>
      <c r="DKW403" s="332"/>
      <c r="DKX403" s="332"/>
      <c r="DKY403" s="332"/>
      <c r="DKZ403" s="332"/>
      <c r="DLA403" s="332"/>
      <c r="DLB403" s="332"/>
      <c r="DLC403" s="332"/>
      <c r="DLD403" s="332"/>
      <c r="DLE403" s="332"/>
      <c r="DLF403" s="332"/>
      <c r="DLG403" s="332"/>
      <c r="DLH403" s="332"/>
      <c r="DLI403" s="332"/>
      <c r="DLJ403" s="332"/>
      <c r="DLK403" s="332"/>
      <c r="DLL403" s="332"/>
      <c r="DLM403" s="332"/>
      <c r="DLN403" s="332"/>
      <c r="DLO403" s="332"/>
      <c r="DLP403" s="332"/>
      <c r="DLQ403" s="332"/>
      <c r="DLR403" s="332"/>
      <c r="DLS403" s="332"/>
      <c r="DLT403" s="332"/>
      <c r="DLU403" s="332"/>
      <c r="DLV403" s="332"/>
      <c r="DLW403" s="332"/>
      <c r="DLX403" s="332"/>
      <c r="DLY403" s="332"/>
      <c r="DLZ403" s="332"/>
      <c r="DMA403" s="332"/>
      <c r="DMB403" s="332"/>
      <c r="DMC403" s="332"/>
      <c r="DMD403" s="332"/>
      <c r="DME403" s="332"/>
      <c r="DMF403" s="332"/>
      <c r="DMG403" s="332"/>
      <c r="DMH403" s="332"/>
      <c r="DMI403" s="332"/>
      <c r="DMJ403" s="332"/>
      <c r="DMK403" s="332"/>
      <c r="DML403" s="332"/>
      <c r="DMM403" s="332"/>
      <c r="DMN403" s="332"/>
      <c r="DMO403" s="332"/>
      <c r="DMP403" s="332"/>
      <c r="DMQ403" s="332"/>
      <c r="DMR403" s="332"/>
      <c r="DMS403" s="332"/>
      <c r="DMT403" s="332"/>
      <c r="DMU403" s="332"/>
      <c r="DMV403" s="332"/>
      <c r="DMW403" s="332"/>
      <c r="DMX403" s="332"/>
      <c r="DMY403" s="332"/>
      <c r="DMZ403" s="332"/>
      <c r="DNA403" s="332"/>
      <c r="DNB403" s="332"/>
      <c r="DNC403" s="332"/>
      <c r="DND403" s="332"/>
      <c r="DNE403" s="332"/>
      <c r="DNF403" s="332"/>
      <c r="DNG403" s="332"/>
      <c r="DNH403" s="332"/>
      <c r="DNI403" s="332"/>
      <c r="DNJ403" s="332"/>
      <c r="DNK403" s="332"/>
      <c r="DNL403" s="332"/>
      <c r="DNM403" s="332"/>
      <c r="DNN403" s="332"/>
      <c r="DNO403" s="332"/>
      <c r="DNP403" s="332"/>
      <c r="DNQ403" s="332"/>
      <c r="DNR403" s="332"/>
      <c r="DNS403" s="332"/>
      <c r="DNT403" s="332"/>
      <c r="DNU403" s="332"/>
      <c r="DNV403" s="332"/>
      <c r="DNW403" s="332"/>
      <c r="DNX403" s="332"/>
      <c r="DNY403" s="332"/>
      <c r="DNZ403" s="332"/>
      <c r="DOA403" s="332"/>
      <c r="DOB403" s="332"/>
      <c r="DOC403" s="332"/>
      <c r="DOD403" s="332"/>
      <c r="DOE403" s="332"/>
      <c r="DOF403" s="332"/>
      <c r="DOG403" s="332"/>
      <c r="DOH403" s="332"/>
      <c r="DOI403" s="332"/>
      <c r="DOJ403" s="332"/>
      <c r="DOK403" s="332"/>
      <c r="DOL403" s="332"/>
      <c r="DOM403" s="332"/>
      <c r="DON403" s="332"/>
      <c r="DOO403" s="332"/>
      <c r="DOP403" s="332"/>
      <c r="DOQ403" s="332"/>
      <c r="DOR403" s="332"/>
      <c r="DOS403" s="332"/>
      <c r="DOT403" s="332"/>
      <c r="DOU403" s="332"/>
      <c r="DOV403" s="332"/>
      <c r="DOW403" s="332"/>
      <c r="DOX403" s="332"/>
      <c r="DOY403" s="332"/>
      <c r="DOZ403" s="332"/>
      <c r="DPA403" s="332"/>
      <c r="DPB403" s="332"/>
      <c r="DPC403" s="332"/>
      <c r="DPD403" s="332"/>
      <c r="DPE403" s="332"/>
      <c r="DPF403" s="332"/>
      <c r="DPG403" s="332"/>
      <c r="DPH403" s="332"/>
      <c r="DPI403" s="332"/>
      <c r="DPJ403" s="332"/>
      <c r="DPK403" s="332"/>
      <c r="DPL403" s="332"/>
      <c r="DPM403" s="332"/>
      <c r="DPN403" s="332"/>
      <c r="DPO403" s="332"/>
      <c r="DPP403" s="332"/>
      <c r="DPQ403" s="332"/>
      <c r="DPR403" s="332"/>
      <c r="DPS403" s="332"/>
      <c r="DPT403" s="332"/>
      <c r="DPU403" s="332"/>
      <c r="DPV403" s="332"/>
      <c r="DPW403" s="332"/>
      <c r="DPX403" s="332"/>
      <c r="DPY403" s="332"/>
      <c r="DPZ403" s="332"/>
      <c r="DQA403" s="332"/>
      <c r="DQB403" s="332"/>
      <c r="DQC403" s="332"/>
      <c r="DQD403" s="332"/>
      <c r="DQE403" s="332"/>
      <c r="DQF403" s="332"/>
      <c r="DQG403" s="332"/>
      <c r="DQH403" s="332"/>
      <c r="DQI403" s="332"/>
      <c r="DQJ403" s="332"/>
      <c r="DQK403" s="332"/>
      <c r="DQL403" s="332"/>
      <c r="DQM403" s="332"/>
      <c r="DQN403" s="332"/>
      <c r="DQO403" s="332"/>
      <c r="DQP403" s="332"/>
      <c r="DQQ403" s="332"/>
      <c r="DQR403" s="332"/>
      <c r="DQS403" s="332"/>
      <c r="DQT403" s="332"/>
      <c r="DQU403" s="332"/>
      <c r="DQV403" s="332"/>
      <c r="DQW403" s="332"/>
      <c r="DQX403" s="332"/>
      <c r="DQY403" s="332"/>
      <c r="DQZ403" s="332"/>
      <c r="DRA403" s="332"/>
      <c r="DRB403" s="332"/>
      <c r="DRC403" s="332"/>
      <c r="DRD403" s="332"/>
      <c r="DRE403" s="332"/>
      <c r="DRF403" s="332"/>
      <c r="DRG403" s="332"/>
      <c r="DRH403" s="332"/>
      <c r="DRI403" s="332"/>
      <c r="DRJ403" s="332"/>
      <c r="DRK403" s="332"/>
      <c r="DRL403" s="332"/>
      <c r="DRM403" s="332"/>
      <c r="DRN403" s="332"/>
      <c r="DRO403" s="332"/>
      <c r="DRP403" s="332"/>
      <c r="DRQ403" s="332"/>
      <c r="DRR403" s="332"/>
      <c r="DRS403" s="332"/>
      <c r="DRT403" s="332"/>
      <c r="DRU403" s="332"/>
      <c r="DRV403" s="332"/>
      <c r="DRW403" s="332"/>
      <c r="DRX403" s="332"/>
      <c r="DRY403" s="332"/>
      <c r="DRZ403" s="332"/>
      <c r="DSA403" s="332"/>
      <c r="DSB403" s="332"/>
      <c r="DSC403" s="332"/>
      <c r="DSD403" s="332"/>
      <c r="DSE403" s="332"/>
      <c r="DSF403" s="332"/>
      <c r="DSG403" s="332"/>
      <c r="DSH403" s="332"/>
      <c r="DSI403" s="332"/>
      <c r="DSJ403" s="332"/>
      <c r="DSK403" s="332"/>
      <c r="DSL403" s="332"/>
      <c r="DSM403" s="332"/>
      <c r="DSN403" s="332"/>
      <c r="DSO403" s="332"/>
      <c r="DSP403" s="332"/>
      <c r="DSQ403" s="332"/>
      <c r="DSR403" s="332"/>
      <c r="DSS403" s="332"/>
      <c r="DST403" s="332"/>
      <c r="DSU403" s="332"/>
      <c r="DSV403" s="332"/>
      <c r="DSW403" s="332"/>
      <c r="DSX403" s="332"/>
      <c r="DSY403" s="332"/>
      <c r="DSZ403" s="332"/>
      <c r="DTA403" s="332"/>
      <c r="DTB403" s="332"/>
      <c r="DTC403" s="332"/>
      <c r="DTD403" s="332"/>
      <c r="DTE403" s="332"/>
      <c r="DTF403" s="332"/>
      <c r="DTG403" s="332"/>
      <c r="DTH403" s="332"/>
      <c r="DTI403" s="332"/>
      <c r="DTJ403" s="332"/>
      <c r="DTK403" s="332"/>
      <c r="DTL403" s="332"/>
      <c r="DTM403" s="332"/>
      <c r="DTN403" s="332"/>
      <c r="DTO403" s="332"/>
      <c r="DTP403" s="332"/>
      <c r="DTQ403" s="332"/>
      <c r="DTR403" s="332"/>
      <c r="DTS403" s="332"/>
      <c r="DTT403" s="332"/>
      <c r="DTU403" s="332"/>
      <c r="DTV403" s="332"/>
      <c r="DTW403" s="332"/>
      <c r="DTX403" s="332"/>
      <c r="DTY403" s="332"/>
      <c r="DTZ403" s="332"/>
      <c r="DUA403" s="332"/>
      <c r="DUB403" s="332"/>
      <c r="DUC403" s="332"/>
      <c r="DUD403" s="332"/>
      <c r="DUE403" s="332"/>
      <c r="DUF403" s="332"/>
      <c r="DUG403" s="332"/>
      <c r="DUH403" s="332"/>
      <c r="DUI403" s="332"/>
      <c r="DUJ403" s="332"/>
      <c r="DUK403" s="332"/>
      <c r="DUL403" s="332"/>
      <c r="DUM403" s="332"/>
      <c r="DUN403" s="332"/>
      <c r="DUO403" s="332"/>
      <c r="DUP403" s="332"/>
      <c r="DUQ403" s="332"/>
      <c r="DUR403" s="332"/>
      <c r="DUS403" s="332"/>
      <c r="DUT403" s="332"/>
      <c r="DUU403" s="332"/>
      <c r="DUV403" s="332"/>
      <c r="DUW403" s="332"/>
      <c r="DUX403" s="332"/>
      <c r="DUY403" s="332"/>
      <c r="DUZ403" s="332"/>
      <c r="DVA403" s="332"/>
      <c r="DVB403" s="332"/>
      <c r="DVC403" s="332"/>
      <c r="DVD403" s="332"/>
      <c r="DVE403" s="332"/>
      <c r="DVF403" s="332"/>
      <c r="DVG403" s="332"/>
      <c r="DVH403" s="332"/>
      <c r="DVI403" s="332"/>
      <c r="DVJ403" s="332"/>
      <c r="DVK403" s="332"/>
      <c r="DVL403" s="332"/>
      <c r="DVM403" s="332"/>
      <c r="DVN403" s="332"/>
      <c r="DVO403" s="332"/>
      <c r="DVP403" s="332"/>
      <c r="DVQ403" s="332"/>
      <c r="DVR403" s="332"/>
      <c r="DVS403" s="332"/>
      <c r="DVT403" s="332"/>
      <c r="DVU403" s="332"/>
      <c r="DVV403" s="332"/>
      <c r="DVW403" s="332"/>
      <c r="DVX403" s="332"/>
      <c r="DVY403" s="332"/>
      <c r="DVZ403" s="332"/>
      <c r="DWA403" s="332"/>
      <c r="DWB403" s="332"/>
      <c r="DWC403" s="332"/>
      <c r="DWD403" s="332"/>
      <c r="DWE403" s="332"/>
      <c r="DWF403" s="332"/>
      <c r="DWG403" s="332"/>
      <c r="DWH403" s="332"/>
      <c r="DWI403" s="332"/>
      <c r="DWJ403" s="332"/>
      <c r="DWK403" s="332"/>
      <c r="DWL403" s="332"/>
      <c r="DWM403" s="332"/>
      <c r="DWN403" s="332"/>
      <c r="DWO403" s="332"/>
      <c r="DWP403" s="332"/>
      <c r="DWQ403" s="332"/>
      <c r="DWR403" s="332"/>
      <c r="DWS403" s="332"/>
      <c r="DWT403" s="332"/>
      <c r="DWU403" s="332"/>
      <c r="DWV403" s="332"/>
      <c r="DWW403" s="332"/>
      <c r="DWX403" s="332"/>
      <c r="DWY403" s="332"/>
      <c r="DWZ403" s="332"/>
      <c r="DXA403" s="332"/>
      <c r="DXB403" s="332"/>
      <c r="DXC403" s="332"/>
      <c r="DXD403" s="332"/>
      <c r="DXE403" s="332"/>
      <c r="DXF403" s="332"/>
      <c r="DXG403" s="332"/>
      <c r="DXH403" s="332"/>
      <c r="DXI403" s="332"/>
      <c r="DXJ403" s="332"/>
      <c r="DXK403" s="332"/>
      <c r="DXL403" s="332"/>
      <c r="DXM403" s="332"/>
      <c r="DXN403" s="332"/>
      <c r="DXO403" s="332"/>
      <c r="DXP403" s="332"/>
      <c r="DXQ403" s="332"/>
      <c r="DXR403" s="332"/>
      <c r="DXS403" s="332"/>
      <c r="DXT403" s="332"/>
      <c r="DXU403" s="332"/>
      <c r="DXV403" s="332"/>
      <c r="DXW403" s="332"/>
      <c r="DXX403" s="332"/>
      <c r="DXY403" s="332"/>
      <c r="DXZ403" s="332"/>
      <c r="DYA403" s="332"/>
      <c r="DYB403" s="332"/>
      <c r="DYC403" s="332"/>
      <c r="DYD403" s="332"/>
      <c r="DYE403" s="332"/>
      <c r="DYF403" s="332"/>
      <c r="DYG403" s="332"/>
      <c r="DYH403" s="332"/>
      <c r="DYI403" s="332"/>
      <c r="DYJ403" s="332"/>
      <c r="DYK403" s="332"/>
      <c r="DYL403" s="332"/>
      <c r="DYM403" s="332"/>
      <c r="DYN403" s="332"/>
      <c r="DYO403" s="332"/>
      <c r="DYP403" s="332"/>
      <c r="DYQ403" s="332"/>
      <c r="DYR403" s="332"/>
      <c r="DYS403" s="332"/>
      <c r="DYT403" s="332"/>
      <c r="DYU403" s="332"/>
      <c r="DYV403" s="332"/>
      <c r="DYW403" s="332"/>
      <c r="DYX403" s="332"/>
      <c r="DYY403" s="332"/>
      <c r="DYZ403" s="332"/>
      <c r="DZA403" s="332"/>
      <c r="DZB403" s="332"/>
      <c r="DZC403" s="332"/>
      <c r="DZD403" s="332"/>
      <c r="DZE403" s="332"/>
      <c r="DZF403" s="332"/>
      <c r="DZG403" s="332"/>
      <c r="DZH403" s="332"/>
      <c r="DZI403" s="332"/>
      <c r="DZJ403" s="332"/>
      <c r="DZK403" s="332"/>
      <c r="DZL403" s="332"/>
      <c r="DZM403" s="332"/>
      <c r="DZN403" s="332"/>
      <c r="DZO403" s="332"/>
      <c r="DZP403" s="332"/>
      <c r="DZQ403" s="332"/>
      <c r="DZR403" s="332"/>
      <c r="DZS403" s="332"/>
      <c r="DZT403" s="332"/>
      <c r="DZU403" s="332"/>
      <c r="DZV403" s="332"/>
      <c r="DZW403" s="332"/>
      <c r="DZX403" s="332"/>
      <c r="DZY403" s="332"/>
      <c r="DZZ403" s="332"/>
      <c r="EAA403" s="332"/>
      <c r="EAB403" s="332"/>
      <c r="EAC403" s="332"/>
      <c r="EAD403" s="332"/>
      <c r="EAE403" s="332"/>
      <c r="EAF403" s="332"/>
      <c r="EAG403" s="332"/>
      <c r="EAH403" s="332"/>
      <c r="EAI403" s="332"/>
      <c r="EAJ403" s="332"/>
      <c r="EAK403" s="332"/>
      <c r="EAL403" s="332"/>
      <c r="EAM403" s="332"/>
      <c r="EAN403" s="332"/>
      <c r="EAO403" s="332"/>
      <c r="EAP403" s="332"/>
      <c r="EAQ403" s="332"/>
      <c r="EAR403" s="332"/>
      <c r="EAS403" s="332"/>
      <c r="EAT403" s="332"/>
      <c r="EAU403" s="332"/>
      <c r="EAV403" s="332"/>
      <c r="EAW403" s="332"/>
      <c r="EAX403" s="332"/>
      <c r="EAY403" s="332"/>
      <c r="EAZ403" s="332"/>
      <c r="EBA403" s="332"/>
      <c r="EBB403" s="332"/>
      <c r="EBC403" s="332"/>
      <c r="EBD403" s="332"/>
      <c r="EBE403" s="332"/>
      <c r="EBF403" s="332"/>
      <c r="EBG403" s="332"/>
      <c r="EBH403" s="332"/>
      <c r="EBI403" s="332"/>
      <c r="EBJ403" s="332"/>
      <c r="EBK403" s="332"/>
      <c r="EBL403" s="332"/>
      <c r="EBM403" s="332"/>
      <c r="EBN403" s="332"/>
      <c r="EBO403" s="332"/>
      <c r="EBP403" s="332"/>
      <c r="EBQ403" s="332"/>
      <c r="EBR403" s="332"/>
      <c r="EBS403" s="332"/>
      <c r="EBT403" s="332"/>
      <c r="EBU403" s="332"/>
      <c r="EBV403" s="332"/>
      <c r="EBW403" s="332"/>
      <c r="EBX403" s="332"/>
      <c r="EBY403" s="332"/>
      <c r="EBZ403" s="332"/>
      <c r="ECA403" s="332"/>
      <c r="ECB403" s="332"/>
      <c r="ECC403" s="332"/>
      <c r="ECD403" s="332"/>
      <c r="ECE403" s="332"/>
      <c r="ECF403" s="332"/>
      <c r="ECG403" s="332"/>
      <c r="ECH403" s="332"/>
      <c r="ECI403" s="332"/>
      <c r="ECJ403" s="332"/>
      <c r="ECK403" s="332"/>
      <c r="ECL403" s="332"/>
      <c r="ECM403" s="332"/>
      <c r="ECN403" s="332"/>
      <c r="ECO403" s="332"/>
      <c r="ECP403" s="332"/>
      <c r="ECQ403" s="332"/>
      <c r="ECR403" s="332"/>
      <c r="ECS403" s="332"/>
      <c r="ECT403" s="332"/>
      <c r="ECU403" s="332"/>
      <c r="ECV403" s="332"/>
      <c r="ECW403" s="332"/>
      <c r="ECX403" s="332"/>
      <c r="ECY403" s="332"/>
      <c r="ECZ403" s="332"/>
      <c r="EDA403" s="332"/>
      <c r="EDB403" s="332"/>
      <c r="EDC403" s="332"/>
      <c r="EDD403" s="332"/>
      <c r="EDE403" s="332"/>
      <c r="EDF403" s="332"/>
      <c r="EDG403" s="332"/>
      <c r="EDH403" s="332"/>
      <c r="EDI403" s="332"/>
      <c r="EDJ403" s="332"/>
      <c r="EDK403" s="332"/>
      <c r="EDL403" s="332"/>
      <c r="EDM403" s="332"/>
      <c r="EDN403" s="332"/>
      <c r="EDO403" s="332"/>
      <c r="EDP403" s="332"/>
      <c r="EDQ403" s="332"/>
      <c r="EDR403" s="332"/>
      <c r="EDS403" s="332"/>
      <c r="EDT403" s="332"/>
      <c r="EDU403" s="332"/>
      <c r="EDV403" s="332"/>
      <c r="EDW403" s="332"/>
      <c r="EDX403" s="332"/>
      <c r="EDY403" s="332"/>
      <c r="EDZ403" s="332"/>
      <c r="EEA403" s="332"/>
      <c r="EEB403" s="332"/>
      <c r="EEC403" s="332"/>
      <c r="EED403" s="332"/>
      <c r="EEE403" s="332"/>
      <c r="EEF403" s="332"/>
      <c r="EEG403" s="332"/>
      <c r="EEH403" s="332"/>
      <c r="EEI403" s="332"/>
      <c r="EEJ403" s="332"/>
      <c r="EEK403" s="332"/>
      <c r="EEL403" s="332"/>
      <c r="EEM403" s="332"/>
      <c r="EEN403" s="332"/>
      <c r="EEO403" s="332"/>
      <c r="EEP403" s="332"/>
      <c r="EEQ403" s="332"/>
      <c r="EER403" s="332"/>
      <c r="EES403" s="332"/>
      <c r="EET403" s="332"/>
      <c r="EEU403" s="332"/>
      <c r="EEV403" s="332"/>
      <c r="EEW403" s="332"/>
      <c r="EEX403" s="332"/>
      <c r="EEY403" s="332"/>
      <c r="EEZ403" s="332"/>
      <c r="EFA403" s="332"/>
      <c r="EFB403" s="332"/>
      <c r="EFC403" s="332"/>
      <c r="EFD403" s="332"/>
      <c r="EFE403" s="332"/>
      <c r="EFF403" s="332"/>
      <c r="EFG403" s="332"/>
      <c r="EFH403" s="332"/>
      <c r="EFI403" s="332"/>
      <c r="EFJ403" s="332"/>
      <c r="EFK403" s="332"/>
      <c r="EFL403" s="332"/>
      <c r="EFM403" s="332"/>
      <c r="EFN403" s="332"/>
      <c r="EFO403" s="332"/>
      <c r="EFP403" s="332"/>
      <c r="EFQ403" s="332"/>
      <c r="EFR403" s="332"/>
      <c r="EFS403" s="332"/>
      <c r="EFT403" s="332"/>
      <c r="EFU403" s="332"/>
      <c r="EFV403" s="332"/>
      <c r="EFW403" s="332"/>
      <c r="EFX403" s="332"/>
      <c r="EFY403" s="332"/>
      <c r="EFZ403" s="332"/>
      <c r="EGA403" s="332"/>
      <c r="EGB403" s="332"/>
      <c r="EGC403" s="332"/>
      <c r="EGD403" s="332"/>
      <c r="EGE403" s="332"/>
      <c r="EGF403" s="332"/>
      <c r="EGG403" s="332"/>
      <c r="EGH403" s="332"/>
      <c r="EGI403" s="332"/>
      <c r="EGJ403" s="332"/>
      <c r="EGK403" s="332"/>
      <c r="EGL403" s="332"/>
      <c r="EGM403" s="332"/>
      <c r="EGN403" s="332"/>
      <c r="EGO403" s="332"/>
      <c r="EGP403" s="332"/>
      <c r="EGQ403" s="332"/>
      <c r="EGR403" s="332"/>
      <c r="EGS403" s="332"/>
      <c r="EGT403" s="332"/>
      <c r="EGU403" s="332"/>
      <c r="EGV403" s="332"/>
      <c r="EGW403" s="332"/>
      <c r="EGX403" s="332"/>
      <c r="EGY403" s="332"/>
      <c r="EGZ403" s="332"/>
      <c r="EHA403" s="332"/>
      <c r="EHB403" s="332"/>
      <c r="EHC403" s="332"/>
      <c r="EHD403" s="332"/>
      <c r="EHE403" s="332"/>
      <c r="EHF403" s="332"/>
      <c r="EHG403" s="332"/>
      <c r="EHH403" s="332"/>
      <c r="EHI403" s="332"/>
      <c r="EHJ403" s="332"/>
      <c r="EHK403" s="332"/>
      <c r="EHL403" s="332"/>
      <c r="EHM403" s="332"/>
      <c r="EHN403" s="332"/>
      <c r="EHO403" s="332"/>
      <c r="EHP403" s="332"/>
      <c r="EHQ403" s="332"/>
      <c r="EHR403" s="332"/>
      <c r="EHS403" s="332"/>
      <c r="EHT403" s="332"/>
      <c r="EHU403" s="332"/>
      <c r="EHV403" s="332"/>
      <c r="EHW403" s="332"/>
      <c r="EHX403" s="332"/>
      <c r="EHY403" s="332"/>
      <c r="EHZ403" s="332"/>
      <c r="EIA403" s="332"/>
      <c r="EIB403" s="332"/>
      <c r="EIC403" s="332"/>
      <c r="EID403" s="332"/>
      <c r="EIE403" s="332"/>
      <c r="EIF403" s="332"/>
      <c r="EIG403" s="332"/>
      <c r="EIH403" s="332"/>
      <c r="EII403" s="332"/>
      <c r="EIJ403" s="332"/>
      <c r="EIK403" s="332"/>
      <c r="EIL403" s="332"/>
      <c r="EIM403" s="332"/>
      <c r="EIN403" s="332"/>
      <c r="EIO403" s="332"/>
      <c r="EIP403" s="332"/>
      <c r="EIQ403" s="332"/>
      <c r="EIR403" s="332"/>
      <c r="EIS403" s="332"/>
      <c r="EIT403" s="332"/>
      <c r="EIU403" s="332"/>
      <c r="EIV403" s="332"/>
      <c r="EIW403" s="332"/>
      <c r="EIX403" s="332"/>
      <c r="EIY403" s="332"/>
      <c r="EIZ403" s="332"/>
      <c r="EJA403" s="332"/>
      <c r="EJB403" s="332"/>
      <c r="EJC403" s="332"/>
      <c r="EJD403" s="332"/>
      <c r="EJE403" s="332"/>
      <c r="EJF403" s="332"/>
      <c r="EJG403" s="332"/>
      <c r="EJH403" s="332"/>
      <c r="EJI403" s="332"/>
      <c r="EJJ403" s="332"/>
      <c r="EJK403" s="332"/>
      <c r="EJL403" s="332"/>
      <c r="EJM403" s="332"/>
      <c r="EJN403" s="332"/>
      <c r="EJO403" s="332"/>
      <c r="EJP403" s="332"/>
      <c r="EJQ403" s="332"/>
      <c r="EJR403" s="332"/>
      <c r="EJS403" s="332"/>
      <c r="EJT403" s="332"/>
      <c r="EJU403" s="332"/>
      <c r="EJV403" s="332"/>
      <c r="EJW403" s="332"/>
      <c r="EJX403" s="332"/>
      <c r="EJY403" s="332"/>
      <c r="EJZ403" s="332"/>
      <c r="EKA403" s="332"/>
      <c r="EKB403" s="332"/>
      <c r="EKC403" s="332"/>
      <c r="EKD403" s="332"/>
      <c r="EKE403" s="332"/>
      <c r="EKF403" s="332"/>
      <c r="EKG403" s="332"/>
      <c r="EKH403" s="332"/>
      <c r="EKI403" s="332"/>
      <c r="EKJ403" s="332"/>
      <c r="EKK403" s="332"/>
      <c r="EKL403" s="332"/>
      <c r="EKM403" s="332"/>
      <c r="EKN403" s="332"/>
      <c r="EKO403" s="332"/>
      <c r="EKP403" s="332"/>
      <c r="EKQ403" s="332"/>
      <c r="EKR403" s="332"/>
      <c r="EKS403" s="332"/>
      <c r="EKT403" s="332"/>
      <c r="EKU403" s="332"/>
      <c r="EKV403" s="332"/>
      <c r="EKW403" s="332"/>
      <c r="EKX403" s="332"/>
      <c r="EKY403" s="332"/>
      <c r="EKZ403" s="332"/>
      <c r="ELA403" s="332"/>
      <c r="ELB403" s="332"/>
      <c r="ELC403" s="332"/>
      <c r="ELD403" s="332"/>
      <c r="ELE403" s="332"/>
      <c r="ELF403" s="332"/>
      <c r="ELG403" s="332"/>
      <c r="ELH403" s="332"/>
      <c r="ELI403" s="332"/>
      <c r="ELJ403" s="332"/>
      <c r="ELK403" s="332"/>
      <c r="ELL403" s="332"/>
      <c r="ELM403" s="332"/>
      <c r="ELN403" s="332"/>
      <c r="ELO403" s="332"/>
      <c r="ELP403" s="332"/>
      <c r="ELQ403" s="332"/>
      <c r="ELR403" s="332"/>
      <c r="ELS403" s="332"/>
      <c r="ELT403" s="332"/>
      <c r="ELU403" s="332"/>
      <c r="ELV403" s="332"/>
      <c r="ELW403" s="332"/>
      <c r="ELX403" s="332"/>
      <c r="ELY403" s="332"/>
      <c r="ELZ403" s="332"/>
      <c r="EMA403" s="332"/>
      <c r="EMB403" s="332"/>
      <c r="EMC403" s="332"/>
      <c r="EMD403" s="332"/>
      <c r="EME403" s="332"/>
      <c r="EMF403" s="332"/>
      <c r="EMG403" s="332"/>
      <c r="EMH403" s="332"/>
      <c r="EMI403" s="332"/>
      <c r="EMJ403" s="332"/>
      <c r="EMK403" s="332"/>
      <c r="EML403" s="332"/>
      <c r="EMM403" s="332"/>
      <c r="EMN403" s="332"/>
      <c r="EMO403" s="332"/>
      <c r="EMP403" s="332"/>
      <c r="EMQ403" s="332"/>
      <c r="EMR403" s="332"/>
      <c r="EMS403" s="332"/>
      <c r="EMT403" s="332"/>
      <c r="EMU403" s="332"/>
      <c r="EMV403" s="332"/>
      <c r="EMW403" s="332"/>
      <c r="EMX403" s="332"/>
      <c r="EMY403" s="332"/>
      <c r="EMZ403" s="332"/>
      <c r="ENA403" s="332"/>
      <c r="ENB403" s="332"/>
      <c r="ENC403" s="332"/>
      <c r="END403" s="332"/>
      <c r="ENE403" s="332"/>
      <c r="ENF403" s="332"/>
      <c r="ENG403" s="332"/>
      <c r="ENH403" s="332"/>
      <c r="ENI403" s="332"/>
      <c r="ENJ403" s="332"/>
      <c r="ENK403" s="332"/>
      <c r="ENL403" s="332"/>
      <c r="ENM403" s="332"/>
      <c r="ENN403" s="332"/>
      <c r="ENO403" s="332"/>
      <c r="ENP403" s="332"/>
      <c r="ENQ403" s="332"/>
      <c r="ENR403" s="332"/>
      <c r="ENS403" s="332"/>
      <c r="ENT403" s="332"/>
      <c r="ENU403" s="332"/>
      <c r="ENV403" s="332"/>
      <c r="ENW403" s="332"/>
      <c r="ENX403" s="332"/>
      <c r="ENY403" s="332"/>
      <c r="ENZ403" s="332"/>
      <c r="EOA403" s="332"/>
      <c r="EOB403" s="332"/>
      <c r="EOC403" s="332"/>
      <c r="EOD403" s="332"/>
      <c r="EOE403" s="332"/>
      <c r="EOF403" s="332"/>
      <c r="EOG403" s="332"/>
      <c r="EOH403" s="332"/>
      <c r="EOI403" s="332"/>
      <c r="EOJ403" s="332"/>
      <c r="EOK403" s="332"/>
      <c r="EOL403" s="332"/>
      <c r="EOM403" s="332"/>
      <c r="EON403" s="332"/>
      <c r="EOO403" s="332"/>
      <c r="EOP403" s="332"/>
      <c r="EOQ403" s="332"/>
      <c r="EOR403" s="332"/>
      <c r="EOS403" s="332"/>
      <c r="EOT403" s="332"/>
      <c r="EOU403" s="332"/>
      <c r="EOV403" s="332"/>
      <c r="EOW403" s="332"/>
      <c r="EOX403" s="332"/>
      <c r="EOY403" s="332"/>
      <c r="EOZ403" s="332"/>
      <c r="EPA403" s="332"/>
      <c r="EPB403" s="332"/>
      <c r="EPC403" s="332"/>
      <c r="EPD403" s="332"/>
      <c r="EPE403" s="332"/>
      <c r="EPF403" s="332"/>
      <c r="EPG403" s="332"/>
      <c r="EPH403" s="332"/>
      <c r="EPI403" s="332"/>
      <c r="EPJ403" s="332"/>
      <c r="EPK403" s="332"/>
      <c r="EPL403" s="332"/>
      <c r="EPM403" s="332"/>
      <c r="EPN403" s="332"/>
      <c r="EPO403" s="332"/>
      <c r="EPP403" s="332"/>
      <c r="EPQ403" s="332"/>
      <c r="EPR403" s="332"/>
      <c r="EPS403" s="332"/>
      <c r="EPT403" s="332"/>
      <c r="EPU403" s="332"/>
      <c r="EPV403" s="332"/>
      <c r="EPW403" s="332"/>
      <c r="EPX403" s="332"/>
      <c r="EPY403" s="332"/>
      <c r="EPZ403" s="332"/>
      <c r="EQA403" s="332"/>
      <c r="EQB403" s="332"/>
      <c r="EQC403" s="332"/>
      <c r="EQD403" s="332"/>
      <c r="EQE403" s="332"/>
      <c r="EQF403" s="332"/>
      <c r="EQG403" s="332"/>
      <c r="EQH403" s="332"/>
      <c r="EQI403" s="332"/>
      <c r="EQJ403" s="332"/>
      <c r="EQK403" s="332"/>
      <c r="EQL403" s="332"/>
      <c r="EQM403" s="332"/>
      <c r="EQN403" s="332"/>
      <c r="EQO403" s="332"/>
      <c r="EQP403" s="332"/>
      <c r="EQQ403" s="332"/>
      <c r="EQR403" s="332"/>
      <c r="EQS403" s="332"/>
      <c r="EQT403" s="332"/>
      <c r="EQU403" s="332"/>
      <c r="EQV403" s="332"/>
      <c r="EQW403" s="332"/>
      <c r="EQX403" s="332"/>
      <c r="EQY403" s="332"/>
      <c r="EQZ403" s="332"/>
      <c r="ERA403" s="332"/>
      <c r="ERB403" s="332"/>
      <c r="ERC403" s="332"/>
      <c r="ERD403" s="332"/>
      <c r="ERE403" s="332"/>
      <c r="ERF403" s="332"/>
      <c r="ERG403" s="332"/>
      <c r="ERH403" s="332"/>
      <c r="ERI403" s="332"/>
      <c r="ERJ403" s="332"/>
      <c r="ERK403" s="332"/>
      <c r="ERL403" s="332"/>
      <c r="ERM403" s="332"/>
      <c r="ERN403" s="332"/>
      <c r="ERO403" s="332"/>
      <c r="ERP403" s="332"/>
      <c r="ERQ403" s="332"/>
      <c r="ERR403" s="332"/>
      <c r="ERS403" s="332"/>
      <c r="ERT403" s="332"/>
      <c r="ERU403" s="332"/>
      <c r="ERV403" s="332"/>
      <c r="ERW403" s="332"/>
      <c r="ERX403" s="332"/>
      <c r="ERY403" s="332"/>
      <c r="ERZ403" s="332"/>
      <c r="ESA403" s="332"/>
      <c r="ESB403" s="332"/>
      <c r="ESC403" s="332"/>
      <c r="ESD403" s="332"/>
      <c r="ESE403" s="332"/>
      <c r="ESF403" s="332"/>
      <c r="ESG403" s="332"/>
      <c r="ESH403" s="332"/>
      <c r="ESI403" s="332"/>
      <c r="ESJ403" s="332"/>
      <c r="ESK403" s="332"/>
      <c r="ESL403" s="332"/>
      <c r="ESM403" s="332"/>
      <c r="ESN403" s="332"/>
      <c r="ESO403" s="332"/>
      <c r="ESP403" s="332"/>
      <c r="ESQ403" s="332"/>
      <c r="ESR403" s="332"/>
      <c r="ESS403" s="332"/>
      <c r="EST403" s="332"/>
      <c r="ESU403" s="332"/>
      <c r="ESV403" s="332"/>
      <c r="ESW403" s="332"/>
      <c r="ESX403" s="332"/>
      <c r="ESY403" s="332"/>
      <c r="ESZ403" s="332"/>
      <c r="ETA403" s="332"/>
      <c r="ETB403" s="332"/>
      <c r="ETC403" s="332"/>
      <c r="ETD403" s="332"/>
      <c r="ETE403" s="332"/>
      <c r="ETF403" s="332"/>
      <c r="ETG403" s="332"/>
      <c r="ETH403" s="332"/>
      <c r="ETI403" s="332"/>
      <c r="ETJ403" s="332"/>
      <c r="ETK403" s="332"/>
      <c r="ETL403" s="332"/>
      <c r="ETM403" s="332"/>
      <c r="ETN403" s="332"/>
      <c r="ETO403" s="332"/>
      <c r="ETP403" s="332"/>
      <c r="ETQ403" s="332"/>
      <c r="ETR403" s="332"/>
      <c r="ETS403" s="332"/>
      <c r="ETT403" s="332"/>
      <c r="ETU403" s="332"/>
      <c r="ETV403" s="332"/>
      <c r="ETW403" s="332"/>
      <c r="ETX403" s="332"/>
      <c r="ETY403" s="332"/>
      <c r="ETZ403" s="332"/>
      <c r="EUA403" s="332"/>
      <c r="EUB403" s="332"/>
      <c r="EUC403" s="332"/>
      <c r="EUD403" s="332"/>
      <c r="EUE403" s="332"/>
      <c r="EUF403" s="332"/>
      <c r="EUG403" s="332"/>
      <c r="EUH403" s="332"/>
      <c r="EUI403" s="332"/>
      <c r="EUJ403" s="332"/>
      <c r="EUK403" s="332"/>
      <c r="EUL403" s="332"/>
      <c r="EUM403" s="332"/>
      <c r="EUN403" s="332"/>
      <c r="EUO403" s="332"/>
      <c r="EUP403" s="332"/>
      <c r="EUQ403" s="332"/>
      <c r="EUR403" s="332"/>
      <c r="EUS403" s="332"/>
      <c r="EUT403" s="332"/>
      <c r="EUU403" s="332"/>
      <c r="EUV403" s="332"/>
      <c r="EUW403" s="332"/>
      <c r="EUX403" s="332"/>
      <c r="EUY403" s="332"/>
      <c r="EUZ403" s="332"/>
      <c r="EVA403" s="332"/>
      <c r="EVB403" s="332"/>
      <c r="EVC403" s="332"/>
      <c r="EVD403" s="332"/>
      <c r="EVE403" s="332"/>
      <c r="EVF403" s="332"/>
      <c r="EVG403" s="332"/>
      <c r="EVH403" s="332"/>
      <c r="EVI403" s="332"/>
      <c r="EVJ403" s="332"/>
      <c r="EVK403" s="332"/>
      <c r="EVL403" s="332"/>
      <c r="EVM403" s="332"/>
      <c r="EVN403" s="332"/>
      <c r="EVO403" s="332"/>
      <c r="EVP403" s="332"/>
      <c r="EVQ403" s="332"/>
      <c r="EVR403" s="332"/>
      <c r="EVS403" s="332"/>
      <c r="EVT403" s="332"/>
      <c r="EVU403" s="332"/>
      <c r="EVV403" s="332"/>
      <c r="EVW403" s="332"/>
      <c r="EVX403" s="332"/>
      <c r="EVY403" s="332"/>
      <c r="EVZ403" s="332"/>
      <c r="EWA403" s="332"/>
      <c r="EWB403" s="332"/>
      <c r="EWC403" s="332"/>
      <c r="EWD403" s="332"/>
      <c r="EWE403" s="332"/>
      <c r="EWF403" s="332"/>
      <c r="EWG403" s="332"/>
      <c r="EWH403" s="332"/>
      <c r="EWI403" s="332"/>
      <c r="EWJ403" s="332"/>
      <c r="EWK403" s="332"/>
      <c r="EWL403" s="332"/>
      <c r="EWM403" s="332"/>
      <c r="EWN403" s="332"/>
      <c r="EWO403" s="332"/>
      <c r="EWP403" s="332"/>
      <c r="EWQ403" s="332"/>
      <c r="EWR403" s="332"/>
      <c r="EWS403" s="332"/>
      <c r="EWT403" s="332"/>
      <c r="EWU403" s="332"/>
      <c r="EWV403" s="332"/>
      <c r="EWW403" s="332"/>
      <c r="EWX403" s="332"/>
      <c r="EWY403" s="332"/>
      <c r="EWZ403" s="332"/>
      <c r="EXA403" s="332"/>
      <c r="EXB403" s="332"/>
      <c r="EXC403" s="332"/>
      <c r="EXD403" s="332"/>
      <c r="EXE403" s="332"/>
      <c r="EXF403" s="332"/>
      <c r="EXG403" s="332"/>
      <c r="EXH403" s="332"/>
      <c r="EXI403" s="332"/>
      <c r="EXJ403" s="332"/>
      <c r="EXK403" s="332"/>
      <c r="EXL403" s="332"/>
      <c r="EXM403" s="332"/>
      <c r="EXN403" s="332"/>
      <c r="EXO403" s="332"/>
      <c r="EXP403" s="332"/>
      <c r="EXQ403" s="332"/>
      <c r="EXR403" s="332"/>
      <c r="EXS403" s="332"/>
      <c r="EXT403" s="332"/>
      <c r="EXU403" s="332"/>
      <c r="EXV403" s="332"/>
      <c r="EXW403" s="332"/>
      <c r="EXX403" s="332"/>
      <c r="EXY403" s="332"/>
      <c r="EXZ403" s="332"/>
      <c r="EYA403" s="332"/>
      <c r="EYB403" s="332"/>
      <c r="EYC403" s="332"/>
      <c r="EYD403" s="332"/>
      <c r="EYE403" s="332"/>
      <c r="EYF403" s="332"/>
      <c r="EYG403" s="332"/>
      <c r="EYH403" s="332"/>
      <c r="EYI403" s="332"/>
      <c r="EYJ403" s="332"/>
      <c r="EYK403" s="332"/>
      <c r="EYL403" s="332"/>
      <c r="EYM403" s="332"/>
      <c r="EYN403" s="332"/>
      <c r="EYO403" s="332"/>
      <c r="EYP403" s="332"/>
      <c r="EYQ403" s="332"/>
      <c r="EYR403" s="332"/>
      <c r="EYS403" s="332"/>
      <c r="EYT403" s="332"/>
      <c r="EYU403" s="332"/>
      <c r="EYV403" s="332"/>
      <c r="EYW403" s="332"/>
      <c r="EYX403" s="332"/>
      <c r="EYY403" s="332"/>
      <c r="EYZ403" s="332"/>
      <c r="EZA403" s="332"/>
      <c r="EZB403" s="332"/>
      <c r="EZC403" s="332"/>
      <c r="EZD403" s="332"/>
      <c r="EZE403" s="332"/>
      <c r="EZF403" s="332"/>
      <c r="EZG403" s="332"/>
      <c r="EZH403" s="332"/>
      <c r="EZI403" s="332"/>
      <c r="EZJ403" s="332"/>
      <c r="EZK403" s="332"/>
      <c r="EZL403" s="332"/>
      <c r="EZM403" s="332"/>
      <c r="EZN403" s="332"/>
      <c r="EZO403" s="332"/>
      <c r="EZP403" s="332"/>
      <c r="EZQ403" s="332"/>
      <c r="EZR403" s="332"/>
      <c r="EZS403" s="332"/>
      <c r="EZT403" s="332"/>
      <c r="EZU403" s="332"/>
      <c r="EZV403" s="332"/>
      <c r="EZW403" s="332"/>
      <c r="EZX403" s="332"/>
      <c r="EZY403" s="332"/>
      <c r="EZZ403" s="332"/>
      <c r="FAA403" s="332"/>
      <c r="FAB403" s="332"/>
      <c r="FAC403" s="332"/>
      <c r="FAD403" s="332"/>
      <c r="FAE403" s="332"/>
      <c r="FAF403" s="332"/>
      <c r="FAG403" s="332"/>
      <c r="FAH403" s="332"/>
      <c r="FAI403" s="332"/>
      <c r="FAJ403" s="332"/>
      <c r="FAK403" s="332"/>
      <c r="FAL403" s="332"/>
      <c r="FAM403" s="332"/>
      <c r="FAN403" s="332"/>
      <c r="FAO403" s="332"/>
      <c r="FAP403" s="332"/>
      <c r="FAQ403" s="332"/>
      <c r="FAR403" s="332"/>
      <c r="FAS403" s="332"/>
      <c r="FAT403" s="332"/>
      <c r="FAU403" s="332"/>
      <c r="FAV403" s="332"/>
      <c r="FAW403" s="332"/>
      <c r="FAX403" s="332"/>
      <c r="FAY403" s="332"/>
      <c r="FAZ403" s="332"/>
      <c r="FBA403" s="332"/>
      <c r="FBB403" s="332"/>
      <c r="FBC403" s="332"/>
      <c r="FBD403" s="332"/>
      <c r="FBE403" s="332"/>
      <c r="FBF403" s="332"/>
      <c r="FBG403" s="332"/>
      <c r="FBH403" s="332"/>
      <c r="FBI403" s="332"/>
      <c r="FBJ403" s="332"/>
      <c r="FBK403" s="332"/>
      <c r="FBL403" s="332"/>
      <c r="FBM403" s="332"/>
      <c r="FBN403" s="332"/>
      <c r="FBO403" s="332"/>
      <c r="FBP403" s="332"/>
      <c r="FBQ403" s="332"/>
      <c r="FBR403" s="332"/>
      <c r="FBS403" s="332"/>
      <c r="FBT403" s="332"/>
      <c r="FBU403" s="332"/>
      <c r="FBV403" s="332"/>
      <c r="FBW403" s="332"/>
      <c r="FBX403" s="332"/>
      <c r="FBY403" s="332"/>
      <c r="FBZ403" s="332"/>
      <c r="FCA403" s="332"/>
      <c r="FCB403" s="332"/>
      <c r="FCC403" s="332"/>
      <c r="FCD403" s="332"/>
      <c r="FCE403" s="332"/>
      <c r="FCF403" s="332"/>
      <c r="FCG403" s="332"/>
      <c r="FCH403" s="332"/>
      <c r="FCI403" s="332"/>
      <c r="FCJ403" s="332"/>
      <c r="FCK403" s="332"/>
      <c r="FCL403" s="332"/>
      <c r="FCM403" s="332"/>
      <c r="FCN403" s="332"/>
      <c r="FCO403" s="332"/>
      <c r="FCP403" s="332"/>
      <c r="FCQ403" s="332"/>
      <c r="FCR403" s="332"/>
      <c r="FCS403" s="332"/>
      <c r="FCT403" s="332"/>
      <c r="FCU403" s="332"/>
      <c r="FCV403" s="332"/>
      <c r="FCW403" s="332"/>
      <c r="FCX403" s="332"/>
      <c r="FCY403" s="332"/>
      <c r="FCZ403" s="332"/>
      <c r="FDA403" s="332"/>
      <c r="FDB403" s="332"/>
      <c r="FDC403" s="332"/>
      <c r="FDD403" s="332"/>
      <c r="FDE403" s="332"/>
      <c r="FDF403" s="332"/>
      <c r="FDG403" s="332"/>
      <c r="FDH403" s="332"/>
      <c r="FDI403" s="332"/>
      <c r="FDJ403" s="332"/>
      <c r="FDK403" s="332"/>
      <c r="FDL403" s="332"/>
      <c r="FDM403" s="332"/>
      <c r="FDN403" s="332"/>
      <c r="FDO403" s="332"/>
      <c r="FDP403" s="332"/>
      <c r="FDQ403" s="332"/>
      <c r="FDR403" s="332"/>
      <c r="FDS403" s="332"/>
      <c r="FDT403" s="332"/>
      <c r="FDU403" s="332"/>
      <c r="FDV403" s="332"/>
      <c r="FDW403" s="332"/>
      <c r="FDX403" s="332"/>
      <c r="FDY403" s="332"/>
      <c r="FDZ403" s="332"/>
      <c r="FEA403" s="332"/>
      <c r="FEB403" s="332"/>
      <c r="FEC403" s="332"/>
      <c r="FED403" s="332"/>
      <c r="FEE403" s="332"/>
      <c r="FEF403" s="332"/>
      <c r="FEG403" s="332"/>
      <c r="FEH403" s="332"/>
      <c r="FEI403" s="332"/>
      <c r="FEJ403" s="332"/>
      <c r="FEK403" s="332"/>
      <c r="FEL403" s="332"/>
      <c r="FEM403" s="332"/>
      <c r="FEN403" s="332"/>
      <c r="FEO403" s="332"/>
      <c r="FEP403" s="332"/>
      <c r="FEQ403" s="332"/>
      <c r="FER403" s="332"/>
      <c r="FES403" s="332"/>
      <c r="FET403" s="332"/>
      <c r="FEU403" s="332"/>
      <c r="FEV403" s="332"/>
      <c r="FEW403" s="332"/>
      <c r="FEX403" s="332"/>
      <c r="FEY403" s="332"/>
      <c r="FEZ403" s="332"/>
      <c r="FFA403" s="332"/>
      <c r="FFB403" s="332"/>
      <c r="FFC403" s="332"/>
      <c r="FFD403" s="332"/>
      <c r="FFE403" s="332"/>
      <c r="FFF403" s="332"/>
      <c r="FFG403" s="332"/>
      <c r="FFH403" s="332"/>
      <c r="FFI403" s="332"/>
      <c r="FFJ403" s="332"/>
      <c r="FFK403" s="332"/>
      <c r="FFL403" s="332"/>
      <c r="FFM403" s="332"/>
      <c r="FFN403" s="332"/>
      <c r="FFO403" s="332"/>
      <c r="FFP403" s="332"/>
      <c r="FFQ403" s="332"/>
      <c r="FFR403" s="332"/>
      <c r="FFS403" s="332"/>
      <c r="FFT403" s="332"/>
      <c r="FFU403" s="332"/>
      <c r="FFV403" s="332"/>
      <c r="FFW403" s="332"/>
      <c r="FFX403" s="332"/>
      <c r="FFY403" s="332"/>
      <c r="FFZ403" s="332"/>
      <c r="FGA403" s="332"/>
      <c r="FGB403" s="332"/>
      <c r="FGC403" s="332"/>
      <c r="FGD403" s="332"/>
      <c r="FGE403" s="332"/>
      <c r="FGF403" s="332"/>
      <c r="FGG403" s="332"/>
      <c r="FGH403" s="332"/>
      <c r="FGI403" s="332"/>
      <c r="FGJ403" s="332"/>
      <c r="FGK403" s="332"/>
      <c r="FGL403" s="332"/>
      <c r="FGM403" s="332"/>
      <c r="FGN403" s="332"/>
      <c r="FGO403" s="332"/>
      <c r="FGP403" s="332"/>
      <c r="FGQ403" s="332"/>
      <c r="FGR403" s="332"/>
      <c r="FGS403" s="332"/>
      <c r="FGT403" s="332"/>
      <c r="FGU403" s="332"/>
      <c r="FGV403" s="332"/>
      <c r="FGW403" s="332"/>
      <c r="FGX403" s="332"/>
      <c r="FGY403" s="332"/>
      <c r="FGZ403" s="332"/>
      <c r="FHA403" s="332"/>
      <c r="FHB403" s="332"/>
      <c r="FHC403" s="332"/>
      <c r="FHD403" s="332"/>
      <c r="FHE403" s="332"/>
      <c r="FHF403" s="332"/>
      <c r="FHG403" s="332"/>
      <c r="FHH403" s="332"/>
      <c r="FHI403" s="332"/>
      <c r="FHJ403" s="332"/>
      <c r="FHK403" s="332"/>
      <c r="FHL403" s="332"/>
      <c r="FHM403" s="332"/>
      <c r="FHN403" s="332"/>
      <c r="FHO403" s="332"/>
      <c r="FHP403" s="332"/>
      <c r="FHQ403" s="332"/>
      <c r="FHR403" s="332"/>
      <c r="FHS403" s="332"/>
      <c r="FHT403" s="332"/>
      <c r="FHU403" s="332"/>
      <c r="FHV403" s="332"/>
      <c r="FHW403" s="332"/>
      <c r="FHX403" s="332"/>
      <c r="FHY403" s="332"/>
      <c r="FHZ403" s="332"/>
      <c r="FIA403" s="332"/>
      <c r="FIB403" s="332"/>
      <c r="FIC403" s="332"/>
      <c r="FID403" s="332"/>
      <c r="FIE403" s="332"/>
      <c r="FIF403" s="332"/>
      <c r="FIG403" s="332"/>
      <c r="FIH403" s="332"/>
      <c r="FII403" s="332"/>
      <c r="FIJ403" s="332"/>
      <c r="FIK403" s="332"/>
      <c r="FIL403" s="332"/>
      <c r="FIM403" s="332"/>
      <c r="FIN403" s="332"/>
      <c r="FIO403" s="332"/>
      <c r="FIP403" s="332"/>
      <c r="FIQ403" s="332"/>
      <c r="FIR403" s="332"/>
      <c r="FIS403" s="332"/>
      <c r="FIT403" s="332"/>
      <c r="FIU403" s="332"/>
      <c r="FIV403" s="332"/>
      <c r="FIW403" s="332"/>
      <c r="FIX403" s="332"/>
      <c r="FIY403" s="332"/>
      <c r="FIZ403" s="332"/>
      <c r="FJA403" s="332"/>
      <c r="FJB403" s="332"/>
      <c r="FJC403" s="332"/>
      <c r="FJD403" s="332"/>
      <c r="FJE403" s="332"/>
      <c r="FJF403" s="332"/>
      <c r="FJG403" s="332"/>
      <c r="FJH403" s="332"/>
      <c r="FJI403" s="332"/>
      <c r="FJJ403" s="332"/>
      <c r="FJK403" s="332"/>
      <c r="FJL403" s="332"/>
      <c r="FJM403" s="332"/>
      <c r="FJN403" s="332"/>
      <c r="FJO403" s="332"/>
      <c r="FJP403" s="332"/>
      <c r="FJQ403" s="332"/>
      <c r="FJR403" s="332"/>
      <c r="FJS403" s="332"/>
      <c r="FJT403" s="332"/>
      <c r="FJU403" s="332"/>
      <c r="FJV403" s="332"/>
      <c r="FJW403" s="332"/>
      <c r="FJX403" s="332"/>
      <c r="FJY403" s="332"/>
      <c r="FJZ403" s="332"/>
      <c r="FKA403" s="332"/>
      <c r="FKB403" s="332"/>
      <c r="FKC403" s="332"/>
      <c r="FKD403" s="332"/>
      <c r="FKE403" s="332"/>
      <c r="FKF403" s="332"/>
      <c r="FKG403" s="332"/>
      <c r="FKH403" s="332"/>
      <c r="FKI403" s="332"/>
      <c r="FKJ403" s="332"/>
      <c r="FKK403" s="332"/>
      <c r="FKL403" s="332"/>
      <c r="FKM403" s="332"/>
      <c r="FKN403" s="332"/>
      <c r="FKO403" s="332"/>
      <c r="FKP403" s="332"/>
      <c r="FKQ403" s="332"/>
      <c r="FKR403" s="332"/>
      <c r="FKS403" s="332"/>
      <c r="FKT403" s="332"/>
      <c r="FKU403" s="332"/>
      <c r="FKV403" s="332"/>
      <c r="FKW403" s="332"/>
      <c r="FKX403" s="332"/>
      <c r="FKY403" s="332"/>
      <c r="FKZ403" s="332"/>
      <c r="FLA403" s="332"/>
      <c r="FLB403" s="332"/>
      <c r="FLC403" s="332"/>
      <c r="FLD403" s="332"/>
      <c r="FLE403" s="332"/>
      <c r="FLF403" s="332"/>
      <c r="FLG403" s="332"/>
      <c r="FLH403" s="332"/>
      <c r="FLI403" s="332"/>
      <c r="FLJ403" s="332"/>
      <c r="FLK403" s="332"/>
      <c r="FLL403" s="332"/>
      <c r="FLM403" s="332"/>
      <c r="FLN403" s="332"/>
      <c r="FLO403" s="332"/>
      <c r="FLP403" s="332"/>
      <c r="FLQ403" s="332"/>
      <c r="FLR403" s="332"/>
      <c r="FLS403" s="332"/>
      <c r="FLT403" s="332"/>
      <c r="FLU403" s="332"/>
      <c r="FLV403" s="332"/>
      <c r="FLW403" s="332"/>
      <c r="FLX403" s="332"/>
      <c r="FLY403" s="332"/>
      <c r="FLZ403" s="332"/>
      <c r="FMA403" s="332"/>
      <c r="FMB403" s="332"/>
      <c r="FMC403" s="332"/>
      <c r="FMD403" s="332"/>
      <c r="FME403" s="332"/>
      <c r="FMF403" s="332"/>
      <c r="FMG403" s="332"/>
      <c r="FMH403" s="332"/>
      <c r="FMI403" s="332"/>
      <c r="FMJ403" s="332"/>
      <c r="FMK403" s="332"/>
      <c r="FML403" s="332"/>
      <c r="FMM403" s="332"/>
      <c r="FMN403" s="332"/>
      <c r="FMO403" s="332"/>
      <c r="FMP403" s="332"/>
      <c r="FMQ403" s="332"/>
      <c r="FMR403" s="332"/>
      <c r="FMS403" s="332"/>
      <c r="FMT403" s="332"/>
      <c r="FMU403" s="332"/>
      <c r="FMV403" s="332"/>
      <c r="FMW403" s="332"/>
      <c r="FMX403" s="332"/>
      <c r="FMY403" s="332"/>
      <c r="FMZ403" s="332"/>
      <c r="FNA403" s="332"/>
      <c r="FNB403" s="332"/>
      <c r="FNC403" s="332"/>
      <c r="FND403" s="332"/>
      <c r="FNE403" s="332"/>
      <c r="FNF403" s="332"/>
      <c r="FNG403" s="332"/>
      <c r="FNH403" s="332"/>
      <c r="FNI403" s="332"/>
      <c r="FNJ403" s="332"/>
      <c r="FNK403" s="332"/>
      <c r="FNL403" s="332"/>
      <c r="FNM403" s="332"/>
      <c r="FNN403" s="332"/>
      <c r="FNO403" s="332"/>
      <c r="FNP403" s="332"/>
      <c r="FNQ403" s="332"/>
      <c r="FNR403" s="332"/>
      <c r="FNS403" s="332"/>
      <c r="FNT403" s="332"/>
      <c r="FNU403" s="332"/>
      <c r="FNV403" s="332"/>
      <c r="FNW403" s="332"/>
      <c r="FNX403" s="332"/>
      <c r="FNY403" s="332"/>
      <c r="FNZ403" s="332"/>
      <c r="FOA403" s="332"/>
      <c r="FOB403" s="332"/>
      <c r="FOC403" s="332"/>
      <c r="FOD403" s="332"/>
      <c r="FOE403" s="332"/>
      <c r="FOF403" s="332"/>
      <c r="FOG403" s="332"/>
      <c r="FOH403" s="332"/>
      <c r="FOI403" s="332"/>
      <c r="FOJ403" s="332"/>
      <c r="FOK403" s="332"/>
      <c r="FOL403" s="332"/>
      <c r="FOM403" s="332"/>
      <c r="FON403" s="332"/>
      <c r="FOO403" s="332"/>
      <c r="FOP403" s="332"/>
      <c r="FOQ403" s="332"/>
      <c r="FOR403" s="332"/>
      <c r="FOS403" s="332"/>
      <c r="FOT403" s="332"/>
      <c r="FOU403" s="332"/>
      <c r="FOV403" s="332"/>
      <c r="FOW403" s="332"/>
      <c r="FOX403" s="332"/>
      <c r="FOY403" s="332"/>
      <c r="FOZ403" s="332"/>
      <c r="FPA403" s="332"/>
      <c r="FPB403" s="332"/>
      <c r="FPC403" s="332"/>
      <c r="FPD403" s="332"/>
      <c r="FPE403" s="332"/>
      <c r="FPF403" s="332"/>
      <c r="FPG403" s="332"/>
      <c r="FPH403" s="332"/>
      <c r="FPI403" s="332"/>
      <c r="FPJ403" s="332"/>
      <c r="FPK403" s="332"/>
      <c r="FPL403" s="332"/>
      <c r="FPM403" s="332"/>
      <c r="FPN403" s="332"/>
      <c r="FPO403" s="332"/>
      <c r="FPP403" s="332"/>
      <c r="FPQ403" s="332"/>
      <c r="FPR403" s="332"/>
      <c r="FPS403" s="332"/>
      <c r="FPT403" s="332"/>
      <c r="FPU403" s="332"/>
      <c r="FPV403" s="332"/>
      <c r="FPW403" s="332"/>
      <c r="FPX403" s="332"/>
      <c r="FPY403" s="332"/>
      <c r="FPZ403" s="332"/>
      <c r="FQA403" s="332"/>
      <c r="FQB403" s="332"/>
      <c r="FQC403" s="332"/>
      <c r="FQD403" s="332"/>
      <c r="FQE403" s="332"/>
      <c r="FQF403" s="332"/>
      <c r="FQG403" s="332"/>
      <c r="FQH403" s="332"/>
      <c r="FQI403" s="332"/>
      <c r="FQJ403" s="332"/>
      <c r="FQK403" s="332"/>
      <c r="FQL403" s="332"/>
      <c r="FQM403" s="332"/>
      <c r="FQN403" s="332"/>
      <c r="FQO403" s="332"/>
      <c r="FQP403" s="332"/>
      <c r="FQQ403" s="332"/>
      <c r="FQR403" s="332"/>
      <c r="FQS403" s="332"/>
      <c r="FQT403" s="332"/>
      <c r="FQU403" s="332"/>
      <c r="FQV403" s="332"/>
      <c r="FQW403" s="332"/>
      <c r="FQX403" s="332"/>
      <c r="FQY403" s="332"/>
      <c r="FQZ403" s="332"/>
      <c r="FRA403" s="332"/>
      <c r="FRB403" s="332"/>
      <c r="FRC403" s="332"/>
      <c r="FRD403" s="332"/>
      <c r="FRE403" s="332"/>
      <c r="FRF403" s="332"/>
      <c r="FRG403" s="332"/>
      <c r="FRH403" s="332"/>
      <c r="FRI403" s="332"/>
      <c r="FRJ403" s="332"/>
      <c r="FRK403" s="332"/>
      <c r="FRL403" s="332"/>
      <c r="FRM403" s="332"/>
      <c r="FRN403" s="332"/>
      <c r="FRO403" s="332"/>
      <c r="FRP403" s="332"/>
      <c r="FRQ403" s="332"/>
      <c r="FRR403" s="332"/>
      <c r="FRS403" s="332"/>
      <c r="FRT403" s="332"/>
      <c r="FRU403" s="332"/>
      <c r="FRV403" s="332"/>
      <c r="FRW403" s="332"/>
      <c r="FRX403" s="332"/>
      <c r="FRY403" s="332"/>
      <c r="FRZ403" s="332"/>
      <c r="FSA403" s="332"/>
      <c r="FSB403" s="332"/>
      <c r="FSC403" s="332"/>
      <c r="FSD403" s="332"/>
      <c r="FSE403" s="332"/>
      <c r="FSF403" s="332"/>
      <c r="FSG403" s="332"/>
      <c r="FSH403" s="332"/>
      <c r="FSI403" s="332"/>
      <c r="FSJ403" s="332"/>
      <c r="FSK403" s="332"/>
      <c r="FSL403" s="332"/>
      <c r="FSM403" s="332"/>
      <c r="FSN403" s="332"/>
      <c r="FSO403" s="332"/>
      <c r="FSP403" s="332"/>
      <c r="FSQ403" s="332"/>
      <c r="FSR403" s="332"/>
      <c r="FSS403" s="332"/>
      <c r="FST403" s="332"/>
      <c r="FSU403" s="332"/>
      <c r="FSV403" s="332"/>
      <c r="FSW403" s="332"/>
      <c r="FSX403" s="332"/>
      <c r="FSY403" s="332"/>
      <c r="FSZ403" s="332"/>
      <c r="FTA403" s="332"/>
      <c r="FTB403" s="332"/>
      <c r="FTC403" s="332"/>
      <c r="FTD403" s="332"/>
      <c r="FTE403" s="332"/>
      <c r="FTF403" s="332"/>
      <c r="FTG403" s="332"/>
      <c r="FTH403" s="332"/>
      <c r="FTI403" s="332"/>
      <c r="FTJ403" s="332"/>
      <c r="FTK403" s="332"/>
      <c r="FTL403" s="332"/>
      <c r="FTM403" s="332"/>
      <c r="FTN403" s="332"/>
      <c r="FTO403" s="332"/>
      <c r="FTP403" s="332"/>
      <c r="FTQ403" s="332"/>
      <c r="FTR403" s="332"/>
      <c r="FTS403" s="332"/>
      <c r="FTT403" s="332"/>
      <c r="FTU403" s="332"/>
      <c r="FTV403" s="332"/>
      <c r="FTW403" s="332"/>
      <c r="FTX403" s="332"/>
      <c r="FTY403" s="332"/>
      <c r="FTZ403" s="332"/>
      <c r="FUA403" s="332"/>
      <c r="FUB403" s="332"/>
      <c r="FUC403" s="332"/>
      <c r="FUD403" s="332"/>
      <c r="FUE403" s="332"/>
      <c r="FUF403" s="332"/>
      <c r="FUG403" s="332"/>
      <c r="FUH403" s="332"/>
      <c r="FUI403" s="332"/>
      <c r="FUJ403" s="332"/>
      <c r="FUK403" s="332"/>
      <c r="FUL403" s="332"/>
      <c r="FUM403" s="332"/>
      <c r="FUN403" s="332"/>
      <c r="FUO403" s="332"/>
      <c r="FUP403" s="332"/>
      <c r="FUQ403" s="332"/>
      <c r="FUR403" s="332"/>
      <c r="FUS403" s="332"/>
      <c r="FUT403" s="332"/>
      <c r="FUU403" s="332"/>
      <c r="FUV403" s="332"/>
      <c r="FUW403" s="332"/>
      <c r="FUX403" s="332"/>
      <c r="FUY403" s="332"/>
      <c r="FUZ403" s="332"/>
      <c r="FVA403" s="332"/>
      <c r="FVB403" s="332"/>
      <c r="FVC403" s="332"/>
      <c r="FVD403" s="332"/>
      <c r="FVE403" s="332"/>
      <c r="FVF403" s="332"/>
      <c r="FVG403" s="332"/>
      <c r="FVH403" s="332"/>
      <c r="FVI403" s="332"/>
      <c r="FVJ403" s="332"/>
      <c r="FVK403" s="332"/>
      <c r="FVL403" s="332"/>
      <c r="FVM403" s="332"/>
      <c r="FVN403" s="332"/>
      <c r="FVO403" s="332"/>
      <c r="FVP403" s="332"/>
      <c r="FVQ403" s="332"/>
      <c r="FVR403" s="332"/>
      <c r="FVS403" s="332"/>
      <c r="FVT403" s="332"/>
      <c r="FVU403" s="332"/>
      <c r="FVV403" s="332"/>
      <c r="FVW403" s="332"/>
      <c r="FVX403" s="332"/>
      <c r="FVY403" s="332"/>
      <c r="FVZ403" s="332"/>
      <c r="FWA403" s="332"/>
      <c r="FWB403" s="332"/>
      <c r="FWC403" s="332"/>
      <c r="FWD403" s="332"/>
      <c r="FWE403" s="332"/>
      <c r="FWF403" s="332"/>
      <c r="FWG403" s="332"/>
      <c r="FWH403" s="332"/>
      <c r="FWI403" s="332"/>
      <c r="FWJ403" s="332"/>
      <c r="FWK403" s="332"/>
      <c r="FWL403" s="332"/>
      <c r="FWM403" s="332"/>
      <c r="FWN403" s="332"/>
      <c r="FWO403" s="332"/>
      <c r="FWP403" s="332"/>
      <c r="FWQ403" s="332"/>
      <c r="FWR403" s="332"/>
      <c r="FWS403" s="332"/>
      <c r="FWT403" s="332"/>
      <c r="FWU403" s="332"/>
      <c r="FWV403" s="332"/>
      <c r="FWW403" s="332"/>
      <c r="FWX403" s="332"/>
      <c r="FWY403" s="332"/>
      <c r="FWZ403" s="332"/>
      <c r="FXA403" s="332"/>
      <c r="FXB403" s="332"/>
      <c r="FXC403" s="332"/>
      <c r="FXD403" s="332"/>
      <c r="FXE403" s="332"/>
      <c r="FXF403" s="332"/>
      <c r="FXG403" s="332"/>
      <c r="FXH403" s="332"/>
      <c r="FXI403" s="332"/>
      <c r="FXJ403" s="332"/>
      <c r="FXK403" s="332"/>
      <c r="FXL403" s="332"/>
      <c r="FXM403" s="332"/>
      <c r="FXN403" s="332"/>
      <c r="FXO403" s="332"/>
      <c r="FXP403" s="332"/>
      <c r="FXQ403" s="332"/>
      <c r="FXR403" s="332"/>
      <c r="FXS403" s="332"/>
      <c r="FXT403" s="332"/>
      <c r="FXU403" s="332"/>
      <c r="FXV403" s="332"/>
      <c r="FXW403" s="332"/>
      <c r="FXX403" s="332"/>
      <c r="FXY403" s="332"/>
      <c r="FXZ403" s="332"/>
      <c r="FYA403" s="332"/>
      <c r="FYB403" s="332"/>
      <c r="FYC403" s="332"/>
      <c r="FYD403" s="332"/>
      <c r="FYE403" s="332"/>
      <c r="FYF403" s="332"/>
      <c r="FYG403" s="332"/>
      <c r="FYH403" s="332"/>
      <c r="FYI403" s="332"/>
      <c r="FYJ403" s="332"/>
      <c r="FYK403" s="332"/>
      <c r="FYL403" s="332"/>
      <c r="FYM403" s="332"/>
      <c r="FYN403" s="332"/>
      <c r="FYO403" s="332"/>
      <c r="FYP403" s="332"/>
      <c r="FYQ403" s="332"/>
      <c r="FYR403" s="332"/>
      <c r="FYS403" s="332"/>
      <c r="FYT403" s="332"/>
      <c r="FYU403" s="332"/>
      <c r="FYV403" s="332"/>
      <c r="FYW403" s="332"/>
      <c r="FYX403" s="332"/>
      <c r="FYY403" s="332"/>
      <c r="FYZ403" s="332"/>
      <c r="FZA403" s="332"/>
      <c r="FZB403" s="332"/>
      <c r="FZC403" s="332"/>
      <c r="FZD403" s="332"/>
      <c r="FZE403" s="332"/>
      <c r="FZF403" s="332"/>
      <c r="FZG403" s="332"/>
      <c r="FZH403" s="332"/>
      <c r="FZI403" s="332"/>
      <c r="FZJ403" s="332"/>
      <c r="FZK403" s="332"/>
      <c r="FZL403" s="332"/>
      <c r="FZM403" s="332"/>
      <c r="FZN403" s="332"/>
      <c r="FZO403" s="332"/>
      <c r="FZP403" s="332"/>
      <c r="FZQ403" s="332"/>
      <c r="FZR403" s="332"/>
      <c r="FZS403" s="332"/>
      <c r="FZT403" s="332"/>
      <c r="FZU403" s="332"/>
      <c r="FZV403" s="332"/>
      <c r="FZW403" s="332"/>
      <c r="FZX403" s="332"/>
      <c r="FZY403" s="332"/>
      <c r="FZZ403" s="332"/>
      <c r="GAA403" s="332"/>
      <c r="GAB403" s="332"/>
      <c r="GAC403" s="332"/>
      <c r="GAD403" s="332"/>
      <c r="GAE403" s="332"/>
      <c r="GAF403" s="332"/>
      <c r="GAG403" s="332"/>
      <c r="GAH403" s="332"/>
      <c r="GAI403" s="332"/>
      <c r="GAJ403" s="332"/>
      <c r="GAK403" s="332"/>
      <c r="GAL403" s="332"/>
      <c r="GAM403" s="332"/>
      <c r="GAN403" s="332"/>
      <c r="GAO403" s="332"/>
      <c r="GAP403" s="332"/>
      <c r="GAQ403" s="332"/>
      <c r="GAR403" s="332"/>
      <c r="GAS403" s="332"/>
      <c r="GAT403" s="332"/>
      <c r="GAU403" s="332"/>
      <c r="GAV403" s="332"/>
      <c r="GAW403" s="332"/>
      <c r="GAX403" s="332"/>
      <c r="GAY403" s="332"/>
      <c r="GAZ403" s="332"/>
      <c r="GBA403" s="332"/>
      <c r="GBB403" s="332"/>
      <c r="GBC403" s="332"/>
      <c r="GBD403" s="332"/>
      <c r="GBE403" s="332"/>
      <c r="GBF403" s="332"/>
      <c r="GBG403" s="332"/>
      <c r="GBH403" s="332"/>
      <c r="GBI403" s="332"/>
      <c r="GBJ403" s="332"/>
      <c r="GBK403" s="332"/>
      <c r="GBL403" s="332"/>
      <c r="GBM403" s="332"/>
      <c r="GBN403" s="332"/>
      <c r="GBO403" s="332"/>
      <c r="GBP403" s="332"/>
      <c r="GBQ403" s="332"/>
      <c r="GBR403" s="332"/>
      <c r="GBS403" s="332"/>
      <c r="GBT403" s="332"/>
      <c r="GBU403" s="332"/>
      <c r="GBV403" s="332"/>
      <c r="GBW403" s="332"/>
      <c r="GBX403" s="332"/>
      <c r="GBY403" s="332"/>
      <c r="GBZ403" s="332"/>
      <c r="GCA403" s="332"/>
      <c r="GCB403" s="332"/>
      <c r="GCC403" s="332"/>
      <c r="GCD403" s="332"/>
      <c r="GCE403" s="332"/>
      <c r="GCF403" s="332"/>
      <c r="GCG403" s="332"/>
      <c r="GCH403" s="332"/>
      <c r="GCI403" s="332"/>
      <c r="GCJ403" s="332"/>
      <c r="GCK403" s="332"/>
      <c r="GCL403" s="332"/>
      <c r="GCM403" s="332"/>
      <c r="GCN403" s="332"/>
      <c r="GCO403" s="332"/>
      <c r="GCP403" s="332"/>
      <c r="GCQ403" s="332"/>
      <c r="GCR403" s="332"/>
      <c r="GCS403" s="332"/>
      <c r="GCT403" s="332"/>
      <c r="GCU403" s="332"/>
      <c r="GCV403" s="332"/>
      <c r="GCW403" s="332"/>
      <c r="GCX403" s="332"/>
      <c r="GCY403" s="332"/>
      <c r="GCZ403" s="332"/>
      <c r="GDA403" s="332"/>
      <c r="GDB403" s="332"/>
      <c r="GDC403" s="332"/>
      <c r="GDD403" s="332"/>
      <c r="GDE403" s="332"/>
      <c r="GDF403" s="332"/>
      <c r="GDG403" s="332"/>
      <c r="GDH403" s="332"/>
      <c r="GDI403" s="332"/>
      <c r="GDJ403" s="332"/>
      <c r="GDK403" s="332"/>
      <c r="GDL403" s="332"/>
      <c r="GDM403" s="332"/>
      <c r="GDN403" s="332"/>
      <c r="GDO403" s="332"/>
      <c r="GDP403" s="332"/>
      <c r="GDQ403" s="332"/>
      <c r="GDR403" s="332"/>
      <c r="GDS403" s="332"/>
      <c r="GDT403" s="332"/>
      <c r="GDU403" s="332"/>
      <c r="GDV403" s="332"/>
      <c r="GDW403" s="332"/>
      <c r="GDX403" s="332"/>
      <c r="GDY403" s="332"/>
      <c r="GDZ403" s="332"/>
      <c r="GEA403" s="332"/>
      <c r="GEB403" s="332"/>
      <c r="GEC403" s="332"/>
      <c r="GED403" s="332"/>
      <c r="GEE403" s="332"/>
      <c r="GEF403" s="332"/>
      <c r="GEG403" s="332"/>
      <c r="GEH403" s="332"/>
      <c r="GEI403" s="332"/>
      <c r="GEJ403" s="332"/>
      <c r="GEK403" s="332"/>
      <c r="GEL403" s="332"/>
      <c r="GEM403" s="332"/>
      <c r="GEN403" s="332"/>
      <c r="GEO403" s="332"/>
      <c r="GEP403" s="332"/>
      <c r="GEQ403" s="332"/>
      <c r="GER403" s="332"/>
      <c r="GES403" s="332"/>
      <c r="GET403" s="332"/>
      <c r="GEU403" s="332"/>
      <c r="GEV403" s="332"/>
      <c r="GEW403" s="332"/>
      <c r="GEX403" s="332"/>
      <c r="GEY403" s="332"/>
      <c r="GEZ403" s="332"/>
      <c r="GFA403" s="332"/>
      <c r="GFB403" s="332"/>
      <c r="GFC403" s="332"/>
      <c r="GFD403" s="332"/>
      <c r="GFE403" s="332"/>
      <c r="GFF403" s="332"/>
      <c r="GFG403" s="332"/>
      <c r="GFH403" s="332"/>
      <c r="GFI403" s="332"/>
      <c r="GFJ403" s="332"/>
      <c r="GFK403" s="332"/>
      <c r="GFL403" s="332"/>
      <c r="GFM403" s="332"/>
      <c r="GFN403" s="332"/>
      <c r="GFO403" s="332"/>
      <c r="GFP403" s="332"/>
      <c r="GFQ403" s="332"/>
      <c r="GFR403" s="332"/>
      <c r="GFS403" s="332"/>
      <c r="GFT403" s="332"/>
      <c r="GFU403" s="332"/>
      <c r="GFV403" s="332"/>
      <c r="GFW403" s="332"/>
      <c r="GFX403" s="332"/>
      <c r="GFY403" s="332"/>
      <c r="GFZ403" s="332"/>
      <c r="GGA403" s="332"/>
      <c r="GGB403" s="332"/>
      <c r="GGC403" s="332"/>
      <c r="GGD403" s="332"/>
      <c r="GGE403" s="332"/>
      <c r="GGF403" s="332"/>
      <c r="GGG403" s="332"/>
      <c r="GGH403" s="332"/>
      <c r="GGI403" s="332"/>
      <c r="GGJ403" s="332"/>
      <c r="GGK403" s="332"/>
      <c r="GGL403" s="332"/>
      <c r="GGM403" s="332"/>
      <c r="GGN403" s="332"/>
      <c r="GGO403" s="332"/>
      <c r="GGP403" s="332"/>
      <c r="GGQ403" s="332"/>
      <c r="GGR403" s="332"/>
      <c r="GGS403" s="332"/>
      <c r="GGT403" s="332"/>
      <c r="GGU403" s="332"/>
      <c r="GGV403" s="332"/>
      <c r="GGW403" s="332"/>
      <c r="GGX403" s="332"/>
      <c r="GGY403" s="332"/>
      <c r="GGZ403" s="332"/>
      <c r="GHA403" s="332"/>
      <c r="GHB403" s="332"/>
      <c r="GHC403" s="332"/>
      <c r="GHD403" s="332"/>
      <c r="GHE403" s="332"/>
      <c r="GHF403" s="332"/>
      <c r="GHG403" s="332"/>
      <c r="GHH403" s="332"/>
      <c r="GHI403" s="332"/>
      <c r="GHJ403" s="332"/>
      <c r="GHK403" s="332"/>
      <c r="GHL403" s="332"/>
      <c r="GHM403" s="332"/>
      <c r="GHN403" s="332"/>
      <c r="GHO403" s="332"/>
      <c r="GHP403" s="332"/>
      <c r="GHQ403" s="332"/>
      <c r="GHR403" s="332"/>
      <c r="GHS403" s="332"/>
      <c r="GHT403" s="332"/>
      <c r="GHU403" s="332"/>
      <c r="GHV403" s="332"/>
      <c r="GHW403" s="332"/>
      <c r="GHX403" s="332"/>
      <c r="GHY403" s="332"/>
      <c r="GHZ403" s="332"/>
      <c r="GIA403" s="332"/>
      <c r="GIB403" s="332"/>
      <c r="GIC403" s="332"/>
      <c r="GID403" s="332"/>
      <c r="GIE403" s="332"/>
      <c r="GIF403" s="332"/>
      <c r="GIG403" s="332"/>
      <c r="GIH403" s="332"/>
      <c r="GII403" s="332"/>
      <c r="GIJ403" s="332"/>
      <c r="GIK403" s="332"/>
      <c r="GIL403" s="332"/>
      <c r="GIM403" s="332"/>
      <c r="GIN403" s="332"/>
      <c r="GIO403" s="332"/>
      <c r="GIP403" s="332"/>
      <c r="GIQ403" s="332"/>
      <c r="GIR403" s="332"/>
      <c r="GIS403" s="332"/>
      <c r="GIT403" s="332"/>
      <c r="GIU403" s="332"/>
      <c r="GIV403" s="332"/>
      <c r="GIW403" s="332"/>
      <c r="GIX403" s="332"/>
      <c r="GIY403" s="332"/>
      <c r="GIZ403" s="332"/>
      <c r="GJA403" s="332"/>
      <c r="GJB403" s="332"/>
      <c r="GJC403" s="332"/>
      <c r="GJD403" s="332"/>
      <c r="GJE403" s="332"/>
      <c r="GJF403" s="332"/>
      <c r="GJG403" s="332"/>
      <c r="GJH403" s="332"/>
      <c r="GJI403" s="332"/>
      <c r="GJJ403" s="332"/>
      <c r="GJK403" s="332"/>
      <c r="GJL403" s="332"/>
      <c r="GJM403" s="332"/>
      <c r="GJN403" s="332"/>
      <c r="GJO403" s="332"/>
      <c r="GJP403" s="332"/>
      <c r="GJQ403" s="332"/>
      <c r="GJR403" s="332"/>
      <c r="GJS403" s="332"/>
      <c r="GJT403" s="332"/>
      <c r="GJU403" s="332"/>
      <c r="GJV403" s="332"/>
      <c r="GJW403" s="332"/>
      <c r="GJX403" s="332"/>
      <c r="GJY403" s="332"/>
      <c r="GJZ403" s="332"/>
      <c r="GKA403" s="332"/>
      <c r="GKB403" s="332"/>
      <c r="GKC403" s="332"/>
      <c r="GKD403" s="332"/>
      <c r="GKE403" s="332"/>
      <c r="GKF403" s="332"/>
      <c r="GKG403" s="332"/>
      <c r="GKH403" s="332"/>
      <c r="GKI403" s="332"/>
      <c r="GKJ403" s="332"/>
      <c r="GKK403" s="332"/>
      <c r="GKL403" s="332"/>
      <c r="GKM403" s="332"/>
      <c r="GKN403" s="332"/>
      <c r="GKO403" s="332"/>
      <c r="GKP403" s="332"/>
      <c r="GKQ403" s="332"/>
      <c r="GKR403" s="332"/>
      <c r="GKS403" s="332"/>
      <c r="GKT403" s="332"/>
      <c r="GKU403" s="332"/>
      <c r="GKV403" s="332"/>
      <c r="GKW403" s="332"/>
      <c r="GKX403" s="332"/>
      <c r="GKY403" s="332"/>
      <c r="GKZ403" s="332"/>
      <c r="GLA403" s="332"/>
      <c r="GLB403" s="332"/>
      <c r="GLC403" s="332"/>
      <c r="GLD403" s="332"/>
      <c r="GLE403" s="332"/>
      <c r="GLF403" s="332"/>
      <c r="GLG403" s="332"/>
      <c r="GLH403" s="332"/>
      <c r="GLI403" s="332"/>
      <c r="GLJ403" s="332"/>
      <c r="GLK403" s="332"/>
      <c r="GLL403" s="332"/>
      <c r="GLM403" s="332"/>
      <c r="GLN403" s="332"/>
      <c r="GLO403" s="332"/>
      <c r="GLP403" s="332"/>
      <c r="GLQ403" s="332"/>
      <c r="GLR403" s="332"/>
      <c r="GLS403" s="332"/>
      <c r="GLT403" s="332"/>
      <c r="GLU403" s="332"/>
      <c r="GLV403" s="332"/>
      <c r="GLW403" s="332"/>
      <c r="GLX403" s="332"/>
      <c r="GLY403" s="332"/>
      <c r="GLZ403" s="332"/>
      <c r="GMA403" s="332"/>
      <c r="GMB403" s="332"/>
      <c r="GMC403" s="332"/>
      <c r="GMD403" s="332"/>
      <c r="GME403" s="332"/>
      <c r="GMF403" s="332"/>
      <c r="GMG403" s="332"/>
      <c r="GMH403" s="332"/>
      <c r="GMI403" s="332"/>
      <c r="GMJ403" s="332"/>
      <c r="GMK403" s="332"/>
      <c r="GML403" s="332"/>
      <c r="GMM403" s="332"/>
      <c r="GMN403" s="332"/>
      <c r="GMO403" s="332"/>
      <c r="GMP403" s="332"/>
      <c r="GMQ403" s="332"/>
      <c r="GMR403" s="332"/>
      <c r="GMS403" s="332"/>
      <c r="GMT403" s="332"/>
      <c r="GMU403" s="332"/>
      <c r="GMV403" s="332"/>
      <c r="GMW403" s="332"/>
      <c r="GMX403" s="332"/>
      <c r="GMY403" s="332"/>
      <c r="GMZ403" s="332"/>
      <c r="GNA403" s="332"/>
      <c r="GNB403" s="332"/>
      <c r="GNC403" s="332"/>
      <c r="GND403" s="332"/>
      <c r="GNE403" s="332"/>
      <c r="GNF403" s="332"/>
      <c r="GNG403" s="332"/>
      <c r="GNH403" s="332"/>
      <c r="GNI403" s="332"/>
      <c r="GNJ403" s="332"/>
      <c r="GNK403" s="332"/>
      <c r="GNL403" s="332"/>
      <c r="GNM403" s="332"/>
      <c r="GNN403" s="332"/>
      <c r="GNO403" s="332"/>
      <c r="GNP403" s="332"/>
      <c r="GNQ403" s="332"/>
      <c r="GNR403" s="332"/>
      <c r="GNS403" s="332"/>
      <c r="GNT403" s="332"/>
      <c r="GNU403" s="332"/>
      <c r="GNV403" s="332"/>
      <c r="GNW403" s="332"/>
      <c r="GNX403" s="332"/>
      <c r="GNY403" s="332"/>
      <c r="GNZ403" s="332"/>
      <c r="GOA403" s="332"/>
      <c r="GOB403" s="332"/>
      <c r="GOC403" s="332"/>
      <c r="GOD403" s="332"/>
      <c r="GOE403" s="332"/>
      <c r="GOF403" s="332"/>
      <c r="GOG403" s="332"/>
      <c r="GOH403" s="332"/>
      <c r="GOI403" s="332"/>
      <c r="GOJ403" s="332"/>
      <c r="GOK403" s="332"/>
      <c r="GOL403" s="332"/>
      <c r="GOM403" s="332"/>
      <c r="GON403" s="332"/>
      <c r="GOO403" s="332"/>
      <c r="GOP403" s="332"/>
      <c r="GOQ403" s="332"/>
      <c r="GOR403" s="332"/>
      <c r="GOS403" s="332"/>
      <c r="GOT403" s="332"/>
      <c r="GOU403" s="332"/>
      <c r="GOV403" s="332"/>
      <c r="GOW403" s="332"/>
      <c r="GOX403" s="332"/>
      <c r="GOY403" s="332"/>
      <c r="GOZ403" s="332"/>
      <c r="GPA403" s="332"/>
      <c r="GPB403" s="332"/>
      <c r="GPC403" s="332"/>
      <c r="GPD403" s="332"/>
      <c r="GPE403" s="332"/>
      <c r="GPF403" s="332"/>
      <c r="GPG403" s="332"/>
      <c r="GPH403" s="332"/>
      <c r="GPI403" s="332"/>
      <c r="GPJ403" s="332"/>
      <c r="GPK403" s="332"/>
      <c r="GPL403" s="332"/>
      <c r="GPM403" s="332"/>
      <c r="GPN403" s="332"/>
      <c r="GPO403" s="332"/>
      <c r="GPP403" s="332"/>
      <c r="GPQ403" s="332"/>
      <c r="GPR403" s="332"/>
      <c r="GPS403" s="332"/>
      <c r="GPT403" s="332"/>
      <c r="GPU403" s="332"/>
      <c r="GPV403" s="332"/>
      <c r="GPW403" s="332"/>
      <c r="GPX403" s="332"/>
      <c r="GPY403" s="332"/>
      <c r="GPZ403" s="332"/>
      <c r="GQA403" s="332"/>
      <c r="GQB403" s="332"/>
      <c r="GQC403" s="332"/>
      <c r="GQD403" s="332"/>
      <c r="GQE403" s="332"/>
      <c r="GQF403" s="332"/>
      <c r="GQG403" s="332"/>
      <c r="GQH403" s="332"/>
      <c r="GQI403" s="332"/>
      <c r="GQJ403" s="332"/>
      <c r="GQK403" s="332"/>
      <c r="GQL403" s="332"/>
      <c r="GQM403" s="332"/>
      <c r="GQN403" s="332"/>
      <c r="GQO403" s="332"/>
      <c r="GQP403" s="332"/>
      <c r="GQQ403" s="332"/>
      <c r="GQR403" s="332"/>
      <c r="GQS403" s="332"/>
      <c r="GQT403" s="332"/>
      <c r="GQU403" s="332"/>
      <c r="GQV403" s="332"/>
      <c r="GQW403" s="332"/>
      <c r="GQX403" s="332"/>
      <c r="GQY403" s="332"/>
      <c r="GQZ403" s="332"/>
      <c r="GRA403" s="332"/>
      <c r="GRB403" s="332"/>
      <c r="GRC403" s="332"/>
      <c r="GRD403" s="332"/>
      <c r="GRE403" s="332"/>
      <c r="GRF403" s="332"/>
      <c r="GRG403" s="332"/>
      <c r="GRH403" s="332"/>
      <c r="GRI403" s="332"/>
      <c r="GRJ403" s="332"/>
      <c r="GRK403" s="332"/>
      <c r="GRL403" s="332"/>
      <c r="GRM403" s="332"/>
      <c r="GRN403" s="332"/>
      <c r="GRO403" s="332"/>
      <c r="GRP403" s="332"/>
      <c r="GRQ403" s="332"/>
      <c r="GRR403" s="332"/>
      <c r="GRS403" s="332"/>
      <c r="GRT403" s="332"/>
      <c r="GRU403" s="332"/>
      <c r="GRV403" s="332"/>
      <c r="GRW403" s="332"/>
      <c r="GRX403" s="332"/>
      <c r="GRY403" s="332"/>
      <c r="GRZ403" s="332"/>
      <c r="GSA403" s="332"/>
      <c r="GSB403" s="332"/>
      <c r="GSC403" s="332"/>
      <c r="GSD403" s="332"/>
      <c r="GSE403" s="332"/>
      <c r="GSF403" s="332"/>
      <c r="GSG403" s="332"/>
      <c r="GSH403" s="332"/>
      <c r="GSI403" s="332"/>
      <c r="GSJ403" s="332"/>
      <c r="GSK403" s="332"/>
      <c r="GSL403" s="332"/>
      <c r="GSM403" s="332"/>
      <c r="GSN403" s="332"/>
      <c r="GSO403" s="332"/>
      <c r="GSP403" s="332"/>
      <c r="GSQ403" s="332"/>
      <c r="GSR403" s="332"/>
      <c r="GSS403" s="332"/>
      <c r="GST403" s="332"/>
      <c r="GSU403" s="332"/>
      <c r="GSV403" s="332"/>
      <c r="GSW403" s="332"/>
      <c r="GSX403" s="332"/>
      <c r="GSY403" s="332"/>
      <c r="GSZ403" s="332"/>
      <c r="GTA403" s="332"/>
      <c r="GTB403" s="332"/>
      <c r="GTC403" s="332"/>
      <c r="GTD403" s="332"/>
      <c r="GTE403" s="332"/>
      <c r="GTF403" s="332"/>
      <c r="GTG403" s="332"/>
      <c r="GTH403" s="332"/>
      <c r="GTI403" s="332"/>
      <c r="GTJ403" s="332"/>
      <c r="GTK403" s="332"/>
      <c r="GTL403" s="332"/>
      <c r="GTM403" s="332"/>
      <c r="GTN403" s="332"/>
      <c r="GTO403" s="332"/>
      <c r="GTP403" s="332"/>
      <c r="GTQ403" s="332"/>
      <c r="GTR403" s="332"/>
      <c r="GTS403" s="332"/>
      <c r="GTT403" s="332"/>
      <c r="GTU403" s="332"/>
      <c r="GTV403" s="332"/>
      <c r="GTW403" s="332"/>
      <c r="GTX403" s="332"/>
      <c r="GTY403" s="332"/>
      <c r="GTZ403" s="332"/>
      <c r="GUA403" s="332"/>
      <c r="GUB403" s="332"/>
      <c r="GUC403" s="332"/>
      <c r="GUD403" s="332"/>
      <c r="GUE403" s="332"/>
      <c r="GUF403" s="332"/>
      <c r="GUG403" s="332"/>
      <c r="GUH403" s="332"/>
      <c r="GUI403" s="332"/>
      <c r="GUJ403" s="332"/>
      <c r="GUK403" s="332"/>
      <c r="GUL403" s="332"/>
      <c r="GUM403" s="332"/>
      <c r="GUN403" s="332"/>
      <c r="GUO403" s="332"/>
      <c r="GUP403" s="332"/>
      <c r="GUQ403" s="332"/>
      <c r="GUR403" s="332"/>
      <c r="GUS403" s="332"/>
      <c r="GUT403" s="332"/>
      <c r="GUU403" s="332"/>
      <c r="GUV403" s="332"/>
      <c r="GUW403" s="332"/>
      <c r="GUX403" s="332"/>
      <c r="GUY403" s="332"/>
      <c r="GUZ403" s="332"/>
      <c r="GVA403" s="332"/>
      <c r="GVB403" s="332"/>
      <c r="GVC403" s="332"/>
      <c r="GVD403" s="332"/>
      <c r="GVE403" s="332"/>
      <c r="GVF403" s="332"/>
      <c r="GVG403" s="332"/>
      <c r="GVH403" s="332"/>
      <c r="GVI403" s="332"/>
      <c r="GVJ403" s="332"/>
      <c r="GVK403" s="332"/>
      <c r="GVL403" s="332"/>
      <c r="GVM403" s="332"/>
      <c r="GVN403" s="332"/>
      <c r="GVO403" s="332"/>
      <c r="GVP403" s="332"/>
      <c r="GVQ403" s="332"/>
      <c r="GVR403" s="332"/>
      <c r="GVS403" s="332"/>
      <c r="GVT403" s="332"/>
      <c r="GVU403" s="332"/>
      <c r="GVV403" s="332"/>
      <c r="GVW403" s="332"/>
      <c r="GVX403" s="332"/>
      <c r="GVY403" s="332"/>
      <c r="GVZ403" s="332"/>
      <c r="GWA403" s="332"/>
      <c r="GWB403" s="332"/>
      <c r="GWC403" s="332"/>
      <c r="GWD403" s="332"/>
      <c r="GWE403" s="332"/>
      <c r="GWF403" s="332"/>
      <c r="GWG403" s="332"/>
      <c r="GWH403" s="332"/>
      <c r="GWI403" s="332"/>
      <c r="GWJ403" s="332"/>
      <c r="GWK403" s="332"/>
      <c r="GWL403" s="332"/>
      <c r="GWM403" s="332"/>
      <c r="GWN403" s="332"/>
      <c r="GWO403" s="332"/>
      <c r="GWP403" s="332"/>
      <c r="GWQ403" s="332"/>
      <c r="GWR403" s="332"/>
      <c r="GWS403" s="332"/>
      <c r="GWT403" s="332"/>
      <c r="GWU403" s="332"/>
      <c r="GWV403" s="332"/>
      <c r="GWW403" s="332"/>
      <c r="GWX403" s="332"/>
      <c r="GWY403" s="332"/>
      <c r="GWZ403" s="332"/>
      <c r="GXA403" s="332"/>
      <c r="GXB403" s="332"/>
      <c r="GXC403" s="332"/>
      <c r="GXD403" s="332"/>
      <c r="GXE403" s="332"/>
      <c r="GXF403" s="332"/>
      <c r="GXG403" s="332"/>
      <c r="GXH403" s="332"/>
      <c r="GXI403" s="332"/>
      <c r="GXJ403" s="332"/>
      <c r="GXK403" s="332"/>
      <c r="GXL403" s="332"/>
      <c r="GXM403" s="332"/>
      <c r="GXN403" s="332"/>
      <c r="GXO403" s="332"/>
      <c r="GXP403" s="332"/>
      <c r="GXQ403" s="332"/>
      <c r="GXR403" s="332"/>
      <c r="GXS403" s="332"/>
      <c r="GXT403" s="332"/>
      <c r="GXU403" s="332"/>
      <c r="GXV403" s="332"/>
      <c r="GXW403" s="332"/>
      <c r="GXX403" s="332"/>
      <c r="GXY403" s="332"/>
      <c r="GXZ403" s="332"/>
      <c r="GYA403" s="332"/>
      <c r="GYB403" s="332"/>
      <c r="GYC403" s="332"/>
      <c r="GYD403" s="332"/>
      <c r="GYE403" s="332"/>
      <c r="GYF403" s="332"/>
      <c r="GYG403" s="332"/>
      <c r="GYH403" s="332"/>
      <c r="GYI403" s="332"/>
      <c r="GYJ403" s="332"/>
      <c r="GYK403" s="332"/>
      <c r="GYL403" s="332"/>
      <c r="GYM403" s="332"/>
      <c r="GYN403" s="332"/>
      <c r="GYO403" s="332"/>
      <c r="GYP403" s="332"/>
      <c r="GYQ403" s="332"/>
      <c r="GYR403" s="332"/>
      <c r="GYS403" s="332"/>
      <c r="GYT403" s="332"/>
      <c r="GYU403" s="332"/>
      <c r="GYV403" s="332"/>
      <c r="GYW403" s="332"/>
      <c r="GYX403" s="332"/>
      <c r="GYY403" s="332"/>
      <c r="GYZ403" s="332"/>
      <c r="GZA403" s="332"/>
      <c r="GZB403" s="332"/>
      <c r="GZC403" s="332"/>
      <c r="GZD403" s="332"/>
      <c r="GZE403" s="332"/>
      <c r="GZF403" s="332"/>
      <c r="GZG403" s="332"/>
      <c r="GZH403" s="332"/>
      <c r="GZI403" s="332"/>
      <c r="GZJ403" s="332"/>
      <c r="GZK403" s="332"/>
      <c r="GZL403" s="332"/>
      <c r="GZM403" s="332"/>
      <c r="GZN403" s="332"/>
      <c r="GZO403" s="332"/>
      <c r="GZP403" s="332"/>
      <c r="GZQ403" s="332"/>
      <c r="GZR403" s="332"/>
      <c r="GZS403" s="332"/>
      <c r="GZT403" s="332"/>
      <c r="GZU403" s="332"/>
      <c r="GZV403" s="332"/>
      <c r="GZW403" s="332"/>
      <c r="GZX403" s="332"/>
      <c r="GZY403" s="332"/>
      <c r="GZZ403" s="332"/>
      <c r="HAA403" s="332"/>
      <c r="HAB403" s="332"/>
      <c r="HAC403" s="332"/>
      <c r="HAD403" s="332"/>
      <c r="HAE403" s="332"/>
      <c r="HAF403" s="332"/>
      <c r="HAG403" s="332"/>
      <c r="HAH403" s="332"/>
      <c r="HAI403" s="332"/>
      <c r="HAJ403" s="332"/>
      <c r="HAK403" s="332"/>
      <c r="HAL403" s="332"/>
      <c r="HAM403" s="332"/>
      <c r="HAN403" s="332"/>
      <c r="HAO403" s="332"/>
      <c r="HAP403" s="332"/>
      <c r="HAQ403" s="332"/>
      <c r="HAR403" s="332"/>
      <c r="HAS403" s="332"/>
      <c r="HAT403" s="332"/>
      <c r="HAU403" s="332"/>
      <c r="HAV403" s="332"/>
      <c r="HAW403" s="332"/>
      <c r="HAX403" s="332"/>
      <c r="HAY403" s="332"/>
      <c r="HAZ403" s="332"/>
      <c r="HBA403" s="332"/>
      <c r="HBB403" s="332"/>
      <c r="HBC403" s="332"/>
      <c r="HBD403" s="332"/>
      <c r="HBE403" s="332"/>
      <c r="HBF403" s="332"/>
      <c r="HBG403" s="332"/>
      <c r="HBH403" s="332"/>
      <c r="HBI403" s="332"/>
      <c r="HBJ403" s="332"/>
      <c r="HBK403" s="332"/>
      <c r="HBL403" s="332"/>
      <c r="HBM403" s="332"/>
      <c r="HBN403" s="332"/>
      <c r="HBO403" s="332"/>
      <c r="HBP403" s="332"/>
      <c r="HBQ403" s="332"/>
      <c r="HBR403" s="332"/>
      <c r="HBS403" s="332"/>
      <c r="HBT403" s="332"/>
      <c r="HBU403" s="332"/>
      <c r="HBV403" s="332"/>
      <c r="HBW403" s="332"/>
      <c r="HBX403" s="332"/>
      <c r="HBY403" s="332"/>
      <c r="HBZ403" s="332"/>
      <c r="HCA403" s="332"/>
      <c r="HCB403" s="332"/>
      <c r="HCC403" s="332"/>
      <c r="HCD403" s="332"/>
      <c r="HCE403" s="332"/>
      <c r="HCF403" s="332"/>
      <c r="HCG403" s="332"/>
      <c r="HCH403" s="332"/>
      <c r="HCI403" s="332"/>
      <c r="HCJ403" s="332"/>
      <c r="HCK403" s="332"/>
      <c r="HCL403" s="332"/>
      <c r="HCM403" s="332"/>
      <c r="HCN403" s="332"/>
      <c r="HCO403" s="332"/>
      <c r="HCP403" s="332"/>
      <c r="HCQ403" s="332"/>
      <c r="HCR403" s="332"/>
      <c r="HCS403" s="332"/>
      <c r="HCT403" s="332"/>
      <c r="HCU403" s="332"/>
      <c r="HCV403" s="332"/>
      <c r="HCW403" s="332"/>
      <c r="HCX403" s="332"/>
      <c r="HCY403" s="332"/>
      <c r="HCZ403" s="332"/>
      <c r="HDA403" s="332"/>
      <c r="HDB403" s="332"/>
      <c r="HDC403" s="332"/>
      <c r="HDD403" s="332"/>
      <c r="HDE403" s="332"/>
      <c r="HDF403" s="332"/>
      <c r="HDG403" s="332"/>
      <c r="HDH403" s="332"/>
      <c r="HDI403" s="332"/>
      <c r="HDJ403" s="332"/>
      <c r="HDK403" s="332"/>
      <c r="HDL403" s="332"/>
      <c r="HDM403" s="332"/>
      <c r="HDN403" s="332"/>
      <c r="HDO403" s="332"/>
      <c r="HDP403" s="332"/>
      <c r="HDQ403" s="332"/>
      <c r="HDR403" s="332"/>
      <c r="HDS403" s="332"/>
      <c r="HDT403" s="332"/>
      <c r="HDU403" s="332"/>
      <c r="HDV403" s="332"/>
      <c r="HDW403" s="332"/>
      <c r="HDX403" s="332"/>
      <c r="HDY403" s="332"/>
      <c r="HDZ403" s="332"/>
      <c r="HEA403" s="332"/>
      <c r="HEB403" s="332"/>
      <c r="HEC403" s="332"/>
      <c r="HED403" s="332"/>
      <c r="HEE403" s="332"/>
      <c r="HEF403" s="332"/>
      <c r="HEG403" s="332"/>
      <c r="HEH403" s="332"/>
      <c r="HEI403" s="332"/>
      <c r="HEJ403" s="332"/>
      <c r="HEK403" s="332"/>
      <c r="HEL403" s="332"/>
      <c r="HEM403" s="332"/>
      <c r="HEN403" s="332"/>
      <c r="HEO403" s="332"/>
      <c r="HEP403" s="332"/>
      <c r="HEQ403" s="332"/>
      <c r="HER403" s="332"/>
      <c r="HES403" s="332"/>
      <c r="HET403" s="332"/>
      <c r="HEU403" s="332"/>
      <c r="HEV403" s="332"/>
      <c r="HEW403" s="332"/>
      <c r="HEX403" s="332"/>
      <c r="HEY403" s="332"/>
      <c r="HEZ403" s="332"/>
      <c r="HFA403" s="332"/>
      <c r="HFB403" s="332"/>
      <c r="HFC403" s="332"/>
      <c r="HFD403" s="332"/>
      <c r="HFE403" s="332"/>
      <c r="HFF403" s="332"/>
      <c r="HFG403" s="332"/>
      <c r="HFH403" s="332"/>
      <c r="HFI403" s="332"/>
      <c r="HFJ403" s="332"/>
      <c r="HFK403" s="332"/>
      <c r="HFL403" s="332"/>
      <c r="HFM403" s="332"/>
      <c r="HFN403" s="332"/>
      <c r="HFO403" s="332"/>
      <c r="HFP403" s="332"/>
      <c r="HFQ403" s="332"/>
      <c r="HFR403" s="332"/>
      <c r="HFS403" s="332"/>
      <c r="HFT403" s="332"/>
      <c r="HFU403" s="332"/>
      <c r="HFV403" s="332"/>
      <c r="HFW403" s="332"/>
      <c r="HFX403" s="332"/>
      <c r="HFY403" s="332"/>
      <c r="HFZ403" s="332"/>
      <c r="HGA403" s="332"/>
      <c r="HGB403" s="332"/>
      <c r="HGC403" s="332"/>
      <c r="HGD403" s="332"/>
      <c r="HGE403" s="332"/>
      <c r="HGF403" s="332"/>
      <c r="HGG403" s="332"/>
      <c r="HGH403" s="332"/>
      <c r="HGI403" s="332"/>
      <c r="HGJ403" s="332"/>
      <c r="HGK403" s="332"/>
      <c r="HGL403" s="332"/>
      <c r="HGM403" s="332"/>
      <c r="HGN403" s="332"/>
      <c r="HGO403" s="332"/>
      <c r="HGP403" s="332"/>
      <c r="HGQ403" s="332"/>
      <c r="HGR403" s="332"/>
      <c r="HGS403" s="332"/>
      <c r="HGT403" s="332"/>
      <c r="HGU403" s="332"/>
      <c r="HGV403" s="332"/>
      <c r="HGW403" s="332"/>
      <c r="HGX403" s="332"/>
      <c r="HGY403" s="332"/>
      <c r="HGZ403" s="332"/>
      <c r="HHA403" s="332"/>
      <c r="HHB403" s="332"/>
      <c r="HHC403" s="332"/>
      <c r="HHD403" s="332"/>
      <c r="HHE403" s="332"/>
      <c r="HHF403" s="332"/>
      <c r="HHG403" s="332"/>
      <c r="HHH403" s="332"/>
      <c r="HHI403" s="332"/>
      <c r="HHJ403" s="332"/>
      <c r="HHK403" s="332"/>
      <c r="HHL403" s="332"/>
      <c r="HHM403" s="332"/>
      <c r="HHN403" s="332"/>
      <c r="HHO403" s="332"/>
      <c r="HHP403" s="332"/>
      <c r="HHQ403" s="332"/>
      <c r="HHR403" s="332"/>
      <c r="HHS403" s="332"/>
      <c r="HHT403" s="332"/>
      <c r="HHU403" s="332"/>
      <c r="HHV403" s="332"/>
      <c r="HHW403" s="332"/>
      <c r="HHX403" s="332"/>
      <c r="HHY403" s="332"/>
      <c r="HHZ403" s="332"/>
      <c r="HIA403" s="332"/>
      <c r="HIB403" s="332"/>
      <c r="HIC403" s="332"/>
      <c r="HID403" s="332"/>
      <c r="HIE403" s="332"/>
      <c r="HIF403" s="332"/>
      <c r="HIG403" s="332"/>
      <c r="HIH403" s="332"/>
      <c r="HII403" s="332"/>
      <c r="HIJ403" s="332"/>
      <c r="HIK403" s="332"/>
      <c r="HIL403" s="332"/>
      <c r="HIM403" s="332"/>
      <c r="HIN403" s="332"/>
      <c r="HIO403" s="332"/>
      <c r="HIP403" s="332"/>
      <c r="HIQ403" s="332"/>
      <c r="HIR403" s="332"/>
      <c r="HIS403" s="332"/>
      <c r="HIT403" s="332"/>
      <c r="HIU403" s="332"/>
      <c r="HIV403" s="332"/>
      <c r="HIW403" s="332"/>
      <c r="HIX403" s="332"/>
      <c r="HIY403" s="332"/>
      <c r="HIZ403" s="332"/>
      <c r="HJA403" s="332"/>
      <c r="HJB403" s="332"/>
      <c r="HJC403" s="332"/>
      <c r="HJD403" s="332"/>
      <c r="HJE403" s="332"/>
      <c r="HJF403" s="332"/>
      <c r="HJG403" s="332"/>
      <c r="HJH403" s="332"/>
      <c r="HJI403" s="332"/>
      <c r="HJJ403" s="332"/>
      <c r="HJK403" s="332"/>
      <c r="HJL403" s="332"/>
      <c r="HJM403" s="332"/>
      <c r="HJN403" s="332"/>
      <c r="HJO403" s="332"/>
      <c r="HJP403" s="332"/>
      <c r="HJQ403" s="332"/>
      <c r="HJR403" s="332"/>
      <c r="HJS403" s="332"/>
      <c r="HJT403" s="332"/>
      <c r="HJU403" s="332"/>
      <c r="HJV403" s="332"/>
      <c r="HJW403" s="332"/>
      <c r="HJX403" s="332"/>
      <c r="HJY403" s="332"/>
      <c r="HJZ403" s="332"/>
      <c r="HKA403" s="332"/>
      <c r="HKB403" s="332"/>
      <c r="HKC403" s="332"/>
      <c r="HKD403" s="332"/>
      <c r="HKE403" s="332"/>
      <c r="HKF403" s="332"/>
      <c r="HKG403" s="332"/>
      <c r="HKH403" s="332"/>
      <c r="HKI403" s="332"/>
      <c r="HKJ403" s="332"/>
      <c r="HKK403" s="332"/>
      <c r="HKL403" s="332"/>
      <c r="HKM403" s="332"/>
      <c r="HKN403" s="332"/>
      <c r="HKO403" s="332"/>
      <c r="HKP403" s="332"/>
      <c r="HKQ403" s="332"/>
      <c r="HKR403" s="332"/>
      <c r="HKS403" s="332"/>
      <c r="HKT403" s="332"/>
      <c r="HKU403" s="332"/>
      <c r="HKV403" s="332"/>
      <c r="HKW403" s="332"/>
      <c r="HKX403" s="332"/>
      <c r="HKY403" s="332"/>
      <c r="HKZ403" s="332"/>
      <c r="HLA403" s="332"/>
      <c r="HLB403" s="332"/>
      <c r="HLC403" s="332"/>
      <c r="HLD403" s="332"/>
      <c r="HLE403" s="332"/>
      <c r="HLF403" s="332"/>
      <c r="HLG403" s="332"/>
      <c r="HLH403" s="332"/>
      <c r="HLI403" s="332"/>
      <c r="HLJ403" s="332"/>
      <c r="HLK403" s="332"/>
      <c r="HLL403" s="332"/>
      <c r="HLM403" s="332"/>
      <c r="HLN403" s="332"/>
      <c r="HLO403" s="332"/>
      <c r="HLP403" s="332"/>
      <c r="HLQ403" s="332"/>
      <c r="HLR403" s="332"/>
      <c r="HLS403" s="332"/>
      <c r="HLT403" s="332"/>
      <c r="HLU403" s="332"/>
      <c r="HLV403" s="332"/>
      <c r="HLW403" s="332"/>
      <c r="HLX403" s="332"/>
      <c r="HLY403" s="332"/>
      <c r="HLZ403" s="332"/>
      <c r="HMA403" s="332"/>
      <c r="HMB403" s="332"/>
      <c r="HMC403" s="332"/>
      <c r="HMD403" s="332"/>
      <c r="HME403" s="332"/>
      <c r="HMF403" s="332"/>
      <c r="HMG403" s="332"/>
      <c r="HMH403" s="332"/>
      <c r="HMI403" s="332"/>
      <c r="HMJ403" s="332"/>
      <c r="HMK403" s="332"/>
      <c r="HML403" s="332"/>
      <c r="HMM403" s="332"/>
      <c r="HMN403" s="332"/>
      <c r="HMO403" s="332"/>
      <c r="HMP403" s="332"/>
      <c r="HMQ403" s="332"/>
      <c r="HMR403" s="332"/>
      <c r="HMS403" s="332"/>
      <c r="HMT403" s="332"/>
      <c r="HMU403" s="332"/>
      <c r="HMV403" s="332"/>
      <c r="HMW403" s="332"/>
      <c r="HMX403" s="332"/>
      <c r="HMY403" s="332"/>
      <c r="HMZ403" s="332"/>
      <c r="HNA403" s="332"/>
      <c r="HNB403" s="332"/>
      <c r="HNC403" s="332"/>
      <c r="HND403" s="332"/>
      <c r="HNE403" s="332"/>
      <c r="HNF403" s="332"/>
      <c r="HNG403" s="332"/>
      <c r="HNH403" s="332"/>
      <c r="HNI403" s="332"/>
      <c r="HNJ403" s="332"/>
      <c r="HNK403" s="332"/>
      <c r="HNL403" s="332"/>
      <c r="HNM403" s="332"/>
      <c r="HNN403" s="332"/>
      <c r="HNO403" s="332"/>
      <c r="HNP403" s="332"/>
      <c r="HNQ403" s="332"/>
      <c r="HNR403" s="332"/>
      <c r="HNS403" s="332"/>
      <c r="HNT403" s="332"/>
      <c r="HNU403" s="332"/>
      <c r="HNV403" s="332"/>
      <c r="HNW403" s="332"/>
      <c r="HNX403" s="332"/>
      <c r="HNY403" s="332"/>
      <c r="HNZ403" s="332"/>
      <c r="HOA403" s="332"/>
      <c r="HOB403" s="332"/>
      <c r="HOC403" s="332"/>
      <c r="HOD403" s="332"/>
      <c r="HOE403" s="332"/>
      <c r="HOF403" s="332"/>
      <c r="HOG403" s="332"/>
      <c r="HOH403" s="332"/>
      <c r="HOI403" s="332"/>
      <c r="HOJ403" s="332"/>
      <c r="HOK403" s="332"/>
      <c r="HOL403" s="332"/>
      <c r="HOM403" s="332"/>
      <c r="HON403" s="332"/>
      <c r="HOO403" s="332"/>
      <c r="HOP403" s="332"/>
      <c r="HOQ403" s="332"/>
      <c r="HOR403" s="332"/>
      <c r="HOS403" s="332"/>
      <c r="HOT403" s="332"/>
      <c r="HOU403" s="332"/>
      <c r="HOV403" s="332"/>
      <c r="HOW403" s="332"/>
      <c r="HOX403" s="332"/>
      <c r="HOY403" s="332"/>
      <c r="HOZ403" s="332"/>
      <c r="HPA403" s="332"/>
      <c r="HPB403" s="332"/>
      <c r="HPC403" s="332"/>
      <c r="HPD403" s="332"/>
      <c r="HPE403" s="332"/>
      <c r="HPF403" s="332"/>
      <c r="HPG403" s="332"/>
      <c r="HPH403" s="332"/>
      <c r="HPI403" s="332"/>
      <c r="HPJ403" s="332"/>
      <c r="HPK403" s="332"/>
      <c r="HPL403" s="332"/>
      <c r="HPM403" s="332"/>
      <c r="HPN403" s="332"/>
      <c r="HPO403" s="332"/>
      <c r="HPP403" s="332"/>
      <c r="HPQ403" s="332"/>
      <c r="HPR403" s="332"/>
      <c r="HPS403" s="332"/>
      <c r="HPT403" s="332"/>
      <c r="HPU403" s="332"/>
      <c r="HPV403" s="332"/>
      <c r="HPW403" s="332"/>
      <c r="HPX403" s="332"/>
      <c r="HPY403" s="332"/>
      <c r="HPZ403" s="332"/>
      <c r="HQA403" s="332"/>
      <c r="HQB403" s="332"/>
      <c r="HQC403" s="332"/>
      <c r="HQD403" s="332"/>
      <c r="HQE403" s="332"/>
      <c r="HQF403" s="332"/>
      <c r="HQG403" s="332"/>
      <c r="HQH403" s="332"/>
      <c r="HQI403" s="332"/>
      <c r="HQJ403" s="332"/>
      <c r="HQK403" s="332"/>
      <c r="HQL403" s="332"/>
      <c r="HQM403" s="332"/>
      <c r="HQN403" s="332"/>
      <c r="HQO403" s="332"/>
      <c r="HQP403" s="332"/>
      <c r="HQQ403" s="332"/>
      <c r="HQR403" s="332"/>
      <c r="HQS403" s="332"/>
      <c r="HQT403" s="332"/>
      <c r="HQU403" s="332"/>
      <c r="HQV403" s="332"/>
      <c r="HQW403" s="332"/>
      <c r="HQX403" s="332"/>
      <c r="HQY403" s="332"/>
      <c r="HQZ403" s="332"/>
      <c r="HRA403" s="332"/>
      <c r="HRB403" s="332"/>
      <c r="HRC403" s="332"/>
      <c r="HRD403" s="332"/>
      <c r="HRE403" s="332"/>
      <c r="HRF403" s="332"/>
      <c r="HRG403" s="332"/>
      <c r="HRH403" s="332"/>
      <c r="HRI403" s="332"/>
      <c r="HRJ403" s="332"/>
      <c r="HRK403" s="332"/>
      <c r="HRL403" s="332"/>
      <c r="HRM403" s="332"/>
      <c r="HRN403" s="332"/>
      <c r="HRO403" s="332"/>
      <c r="HRP403" s="332"/>
      <c r="HRQ403" s="332"/>
      <c r="HRR403" s="332"/>
      <c r="HRS403" s="332"/>
      <c r="HRT403" s="332"/>
      <c r="HRU403" s="332"/>
      <c r="HRV403" s="332"/>
      <c r="HRW403" s="332"/>
      <c r="HRX403" s="332"/>
      <c r="HRY403" s="332"/>
      <c r="HRZ403" s="332"/>
      <c r="HSA403" s="332"/>
      <c r="HSB403" s="332"/>
      <c r="HSC403" s="332"/>
      <c r="HSD403" s="332"/>
      <c r="HSE403" s="332"/>
      <c r="HSF403" s="332"/>
      <c r="HSG403" s="332"/>
      <c r="HSH403" s="332"/>
      <c r="HSI403" s="332"/>
      <c r="HSJ403" s="332"/>
      <c r="HSK403" s="332"/>
      <c r="HSL403" s="332"/>
      <c r="HSM403" s="332"/>
      <c r="HSN403" s="332"/>
      <c r="HSO403" s="332"/>
      <c r="HSP403" s="332"/>
      <c r="HSQ403" s="332"/>
      <c r="HSR403" s="332"/>
      <c r="HSS403" s="332"/>
      <c r="HST403" s="332"/>
      <c r="HSU403" s="332"/>
      <c r="HSV403" s="332"/>
      <c r="HSW403" s="332"/>
      <c r="HSX403" s="332"/>
      <c r="HSY403" s="332"/>
      <c r="HSZ403" s="332"/>
      <c r="HTA403" s="332"/>
      <c r="HTB403" s="332"/>
      <c r="HTC403" s="332"/>
      <c r="HTD403" s="332"/>
      <c r="HTE403" s="332"/>
      <c r="HTF403" s="332"/>
      <c r="HTG403" s="332"/>
      <c r="HTH403" s="332"/>
      <c r="HTI403" s="332"/>
      <c r="HTJ403" s="332"/>
      <c r="HTK403" s="332"/>
      <c r="HTL403" s="332"/>
      <c r="HTM403" s="332"/>
      <c r="HTN403" s="332"/>
      <c r="HTO403" s="332"/>
      <c r="HTP403" s="332"/>
      <c r="HTQ403" s="332"/>
      <c r="HTR403" s="332"/>
      <c r="HTS403" s="332"/>
      <c r="HTT403" s="332"/>
      <c r="HTU403" s="332"/>
      <c r="HTV403" s="332"/>
      <c r="HTW403" s="332"/>
      <c r="HTX403" s="332"/>
      <c r="HTY403" s="332"/>
      <c r="HTZ403" s="332"/>
      <c r="HUA403" s="332"/>
      <c r="HUB403" s="332"/>
      <c r="HUC403" s="332"/>
      <c r="HUD403" s="332"/>
      <c r="HUE403" s="332"/>
      <c r="HUF403" s="332"/>
      <c r="HUG403" s="332"/>
      <c r="HUH403" s="332"/>
      <c r="HUI403" s="332"/>
      <c r="HUJ403" s="332"/>
      <c r="HUK403" s="332"/>
      <c r="HUL403" s="332"/>
      <c r="HUM403" s="332"/>
      <c r="HUN403" s="332"/>
      <c r="HUO403" s="332"/>
      <c r="HUP403" s="332"/>
      <c r="HUQ403" s="332"/>
      <c r="HUR403" s="332"/>
      <c r="HUS403" s="332"/>
      <c r="HUT403" s="332"/>
      <c r="HUU403" s="332"/>
      <c r="HUV403" s="332"/>
      <c r="HUW403" s="332"/>
      <c r="HUX403" s="332"/>
      <c r="HUY403" s="332"/>
      <c r="HUZ403" s="332"/>
      <c r="HVA403" s="332"/>
      <c r="HVB403" s="332"/>
      <c r="HVC403" s="332"/>
      <c r="HVD403" s="332"/>
      <c r="HVE403" s="332"/>
      <c r="HVF403" s="332"/>
      <c r="HVG403" s="332"/>
      <c r="HVH403" s="332"/>
      <c r="HVI403" s="332"/>
      <c r="HVJ403" s="332"/>
      <c r="HVK403" s="332"/>
      <c r="HVL403" s="332"/>
      <c r="HVM403" s="332"/>
      <c r="HVN403" s="332"/>
      <c r="HVO403" s="332"/>
      <c r="HVP403" s="332"/>
      <c r="HVQ403" s="332"/>
      <c r="HVR403" s="332"/>
      <c r="HVS403" s="332"/>
      <c r="HVT403" s="332"/>
      <c r="HVU403" s="332"/>
      <c r="HVV403" s="332"/>
      <c r="HVW403" s="332"/>
      <c r="HVX403" s="332"/>
      <c r="HVY403" s="332"/>
      <c r="HVZ403" s="332"/>
      <c r="HWA403" s="332"/>
      <c r="HWB403" s="332"/>
      <c r="HWC403" s="332"/>
      <c r="HWD403" s="332"/>
      <c r="HWE403" s="332"/>
      <c r="HWF403" s="332"/>
      <c r="HWG403" s="332"/>
      <c r="HWH403" s="332"/>
      <c r="HWI403" s="332"/>
      <c r="HWJ403" s="332"/>
      <c r="HWK403" s="332"/>
      <c r="HWL403" s="332"/>
      <c r="HWM403" s="332"/>
      <c r="HWN403" s="332"/>
      <c r="HWO403" s="332"/>
      <c r="HWP403" s="332"/>
      <c r="HWQ403" s="332"/>
      <c r="HWR403" s="332"/>
      <c r="HWS403" s="332"/>
      <c r="HWT403" s="332"/>
      <c r="HWU403" s="332"/>
      <c r="HWV403" s="332"/>
      <c r="HWW403" s="332"/>
      <c r="HWX403" s="332"/>
      <c r="HWY403" s="332"/>
      <c r="HWZ403" s="332"/>
      <c r="HXA403" s="332"/>
      <c r="HXB403" s="332"/>
      <c r="HXC403" s="332"/>
      <c r="HXD403" s="332"/>
      <c r="HXE403" s="332"/>
      <c r="HXF403" s="332"/>
      <c r="HXG403" s="332"/>
      <c r="HXH403" s="332"/>
      <c r="HXI403" s="332"/>
      <c r="HXJ403" s="332"/>
      <c r="HXK403" s="332"/>
      <c r="HXL403" s="332"/>
      <c r="HXM403" s="332"/>
      <c r="HXN403" s="332"/>
      <c r="HXO403" s="332"/>
      <c r="HXP403" s="332"/>
      <c r="HXQ403" s="332"/>
      <c r="HXR403" s="332"/>
      <c r="HXS403" s="332"/>
      <c r="HXT403" s="332"/>
      <c r="HXU403" s="332"/>
      <c r="HXV403" s="332"/>
      <c r="HXW403" s="332"/>
      <c r="HXX403" s="332"/>
      <c r="HXY403" s="332"/>
      <c r="HXZ403" s="332"/>
      <c r="HYA403" s="332"/>
      <c r="HYB403" s="332"/>
      <c r="HYC403" s="332"/>
      <c r="HYD403" s="332"/>
      <c r="HYE403" s="332"/>
      <c r="HYF403" s="332"/>
      <c r="HYG403" s="332"/>
      <c r="HYH403" s="332"/>
      <c r="HYI403" s="332"/>
      <c r="HYJ403" s="332"/>
      <c r="HYK403" s="332"/>
      <c r="HYL403" s="332"/>
      <c r="HYM403" s="332"/>
      <c r="HYN403" s="332"/>
      <c r="HYO403" s="332"/>
      <c r="HYP403" s="332"/>
      <c r="HYQ403" s="332"/>
      <c r="HYR403" s="332"/>
      <c r="HYS403" s="332"/>
      <c r="HYT403" s="332"/>
      <c r="HYU403" s="332"/>
      <c r="HYV403" s="332"/>
      <c r="HYW403" s="332"/>
      <c r="HYX403" s="332"/>
      <c r="HYY403" s="332"/>
      <c r="HYZ403" s="332"/>
      <c r="HZA403" s="332"/>
      <c r="HZB403" s="332"/>
      <c r="HZC403" s="332"/>
      <c r="HZD403" s="332"/>
      <c r="HZE403" s="332"/>
      <c r="HZF403" s="332"/>
      <c r="HZG403" s="332"/>
      <c r="HZH403" s="332"/>
      <c r="HZI403" s="332"/>
      <c r="HZJ403" s="332"/>
      <c r="HZK403" s="332"/>
      <c r="HZL403" s="332"/>
      <c r="HZM403" s="332"/>
      <c r="HZN403" s="332"/>
      <c r="HZO403" s="332"/>
      <c r="HZP403" s="332"/>
      <c r="HZQ403" s="332"/>
      <c r="HZR403" s="332"/>
      <c r="HZS403" s="332"/>
      <c r="HZT403" s="332"/>
      <c r="HZU403" s="332"/>
      <c r="HZV403" s="332"/>
      <c r="HZW403" s="332"/>
      <c r="HZX403" s="332"/>
      <c r="HZY403" s="332"/>
      <c r="HZZ403" s="332"/>
      <c r="IAA403" s="332"/>
      <c r="IAB403" s="332"/>
      <c r="IAC403" s="332"/>
      <c r="IAD403" s="332"/>
      <c r="IAE403" s="332"/>
      <c r="IAF403" s="332"/>
      <c r="IAG403" s="332"/>
      <c r="IAH403" s="332"/>
      <c r="IAI403" s="332"/>
      <c r="IAJ403" s="332"/>
      <c r="IAK403" s="332"/>
      <c r="IAL403" s="332"/>
      <c r="IAM403" s="332"/>
      <c r="IAN403" s="332"/>
      <c r="IAO403" s="332"/>
      <c r="IAP403" s="332"/>
      <c r="IAQ403" s="332"/>
      <c r="IAR403" s="332"/>
      <c r="IAS403" s="332"/>
      <c r="IAT403" s="332"/>
      <c r="IAU403" s="332"/>
      <c r="IAV403" s="332"/>
      <c r="IAW403" s="332"/>
      <c r="IAX403" s="332"/>
      <c r="IAY403" s="332"/>
      <c r="IAZ403" s="332"/>
      <c r="IBA403" s="332"/>
      <c r="IBB403" s="332"/>
      <c r="IBC403" s="332"/>
      <c r="IBD403" s="332"/>
      <c r="IBE403" s="332"/>
      <c r="IBF403" s="332"/>
      <c r="IBG403" s="332"/>
      <c r="IBH403" s="332"/>
      <c r="IBI403" s="332"/>
      <c r="IBJ403" s="332"/>
      <c r="IBK403" s="332"/>
      <c r="IBL403" s="332"/>
      <c r="IBM403" s="332"/>
      <c r="IBN403" s="332"/>
      <c r="IBO403" s="332"/>
      <c r="IBP403" s="332"/>
      <c r="IBQ403" s="332"/>
      <c r="IBR403" s="332"/>
      <c r="IBS403" s="332"/>
      <c r="IBT403" s="332"/>
      <c r="IBU403" s="332"/>
      <c r="IBV403" s="332"/>
      <c r="IBW403" s="332"/>
      <c r="IBX403" s="332"/>
      <c r="IBY403" s="332"/>
      <c r="IBZ403" s="332"/>
      <c r="ICA403" s="332"/>
      <c r="ICB403" s="332"/>
      <c r="ICC403" s="332"/>
      <c r="ICD403" s="332"/>
      <c r="ICE403" s="332"/>
      <c r="ICF403" s="332"/>
      <c r="ICG403" s="332"/>
      <c r="ICH403" s="332"/>
      <c r="ICI403" s="332"/>
      <c r="ICJ403" s="332"/>
      <c r="ICK403" s="332"/>
      <c r="ICL403" s="332"/>
      <c r="ICM403" s="332"/>
      <c r="ICN403" s="332"/>
      <c r="ICO403" s="332"/>
      <c r="ICP403" s="332"/>
      <c r="ICQ403" s="332"/>
      <c r="ICR403" s="332"/>
      <c r="ICS403" s="332"/>
      <c r="ICT403" s="332"/>
      <c r="ICU403" s="332"/>
      <c r="ICV403" s="332"/>
      <c r="ICW403" s="332"/>
      <c r="ICX403" s="332"/>
      <c r="ICY403" s="332"/>
      <c r="ICZ403" s="332"/>
      <c r="IDA403" s="332"/>
      <c r="IDB403" s="332"/>
      <c r="IDC403" s="332"/>
      <c r="IDD403" s="332"/>
      <c r="IDE403" s="332"/>
      <c r="IDF403" s="332"/>
      <c r="IDG403" s="332"/>
      <c r="IDH403" s="332"/>
      <c r="IDI403" s="332"/>
      <c r="IDJ403" s="332"/>
      <c r="IDK403" s="332"/>
      <c r="IDL403" s="332"/>
      <c r="IDM403" s="332"/>
      <c r="IDN403" s="332"/>
      <c r="IDO403" s="332"/>
      <c r="IDP403" s="332"/>
      <c r="IDQ403" s="332"/>
      <c r="IDR403" s="332"/>
      <c r="IDS403" s="332"/>
      <c r="IDT403" s="332"/>
      <c r="IDU403" s="332"/>
      <c r="IDV403" s="332"/>
      <c r="IDW403" s="332"/>
      <c r="IDX403" s="332"/>
      <c r="IDY403" s="332"/>
      <c r="IDZ403" s="332"/>
      <c r="IEA403" s="332"/>
      <c r="IEB403" s="332"/>
      <c r="IEC403" s="332"/>
      <c r="IED403" s="332"/>
      <c r="IEE403" s="332"/>
      <c r="IEF403" s="332"/>
      <c r="IEG403" s="332"/>
      <c r="IEH403" s="332"/>
      <c r="IEI403" s="332"/>
      <c r="IEJ403" s="332"/>
      <c r="IEK403" s="332"/>
      <c r="IEL403" s="332"/>
      <c r="IEM403" s="332"/>
      <c r="IEN403" s="332"/>
      <c r="IEO403" s="332"/>
      <c r="IEP403" s="332"/>
      <c r="IEQ403" s="332"/>
      <c r="IER403" s="332"/>
      <c r="IES403" s="332"/>
      <c r="IET403" s="332"/>
      <c r="IEU403" s="332"/>
      <c r="IEV403" s="332"/>
      <c r="IEW403" s="332"/>
      <c r="IEX403" s="332"/>
      <c r="IEY403" s="332"/>
      <c r="IEZ403" s="332"/>
      <c r="IFA403" s="332"/>
      <c r="IFB403" s="332"/>
      <c r="IFC403" s="332"/>
      <c r="IFD403" s="332"/>
      <c r="IFE403" s="332"/>
      <c r="IFF403" s="332"/>
      <c r="IFG403" s="332"/>
      <c r="IFH403" s="332"/>
      <c r="IFI403" s="332"/>
      <c r="IFJ403" s="332"/>
      <c r="IFK403" s="332"/>
      <c r="IFL403" s="332"/>
      <c r="IFM403" s="332"/>
      <c r="IFN403" s="332"/>
      <c r="IFO403" s="332"/>
      <c r="IFP403" s="332"/>
      <c r="IFQ403" s="332"/>
      <c r="IFR403" s="332"/>
      <c r="IFS403" s="332"/>
      <c r="IFT403" s="332"/>
      <c r="IFU403" s="332"/>
      <c r="IFV403" s="332"/>
      <c r="IFW403" s="332"/>
      <c r="IFX403" s="332"/>
      <c r="IFY403" s="332"/>
      <c r="IFZ403" s="332"/>
      <c r="IGA403" s="332"/>
      <c r="IGB403" s="332"/>
      <c r="IGC403" s="332"/>
      <c r="IGD403" s="332"/>
      <c r="IGE403" s="332"/>
      <c r="IGF403" s="332"/>
      <c r="IGG403" s="332"/>
      <c r="IGH403" s="332"/>
      <c r="IGI403" s="332"/>
      <c r="IGJ403" s="332"/>
      <c r="IGK403" s="332"/>
      <c r="IGL403" s="332"/>
      <c r="IGM403" s="332"/>
      <c r="IGN403" s="332"/>
      <c r="IGO403" s="332"/>
      <c r="IGP403" s="332"/>
      <c r="IGQ403" s="332"/>
      <c r="IGR403" s="332"/>
      <c r="IGS403" s="332"/>
      <c r="IGT403" s="332"/>
      <c r="IGU403" s="332"/>
      <c r="IGV403" s="332"/>
      <c r="IGW403" s="332"/>
      <c r="IGX403" s="332"/>
      <c r="IGY403" s="332"/>
      <c r="IGZ403" s="332"/>
      <c r="IHA403" s="332"/>
      <c r="IHB403" s="332"/>
      <c r="IHC403" s="332"/>
      <c r="IHD403" s="332"/>
      <c r="IHE403" s="332"/>
      <c r="IHF403" s="332"/>
      <c r="IHG403" s="332"/>
      <c r="IHH403" s="332"/>
      <c r="IHI403" s="332"/>
      <c r="IHJ403" s="332"/>
      <c r="IHK403" s="332"/>
      <c r="IHL403" s="332"/>
      <c r="IHM403" s="332"/>
      <c r="IHN403" s="332"/>
      <c r="IHO403" s="332"/>
      <c r="IHP403" s="332"/>
      <c r="IHQ403" s="332"/>
      <c r="IHR403" s="332"/>
      <c r="IHS403" s="332"/>
      <c r="IHT403" s="332"/>
      <c r="IHU403" s="332"/>
      <c r="IHV403" s="332"/>
      <c r="IHW403" s="332"/>
      <c r="IHX403" s="332"/>
      <c r="IHY403" s="332"/>
      <c r="IHZ403" s="332"/>
      <c r="IIA403" s="332"/>
      <c r="IIB403" s="332"/>
      <c r="IIC403" s="332"/>
      <c r="IID403" s="332"/>
      <c r="IIE403" s="332"/>
      <c r="IIF403" s="332"/>
      <c r="IIG403" s="332"/>
      <c r="IIH403" s="332"/>
      <c r="III403" s="332"/>
      <c r="IIJ403" s="332"/>
      <c r="IIK403" s="332"/>
      <c r="IIL403" s="332"/>
      <c r="IIM403" s="332"/>
      <c r="IIN403" s="332"/>
      <c r="IIO403" s="332"/>
      <c r="IIP403" s="332"/>
      <c r="IIQ403" s="332"/>
      <c r="IIR403" s="332"/>
      <c r="IIS403" s="332"/>
      <c r="IIT403" s="332"/>
      <c r="IIU403" s="332"/>
      <c r="IIV403" s="332"/>
      <c r="IIW403" s="332"/>
      <c r="IIX403" s="332"/>
      <c r="IIY403" s="332"/>
      <c r="IIZ403" s="332"/>
      <c r="IJA403" s="332"/>
      <c r="IJB403" s="332"/>
      <c r="IJC403" s="332"/>
      <c r="IJD403" s="332"/>
      <c r="IJE403" s="332"/>
      <c r="IJF403" s="332"/>
      <c r="IJG403" s="332"/>
      <c r="IJH403" s="332"/>
      <c r="IJI403" s="332"/>
      <c r="IJJ403" s="332"/>
      <c r="IJK403" s="332"/>
      <c r="IJL403" s="332"/>
      <c r="IJM403" s="332"/>
      <c r="IJN403" s="332"/>
      <c r="IJO403" s="332"/>
      <c r="IJP403" s="332"/>
      <c r="IJQ403" s="332"/>
      <c r="IJR403" s="332"/>
      <c r="IJS403" s="332"/>
      <c r="IJT403" s="332"/>
      <c r="IJU403" s="332"/>
      <c r="IJV403" s="332"/>
      <c r="IJW403" s="332"/>
      <c r="IJX403" s="332"/>
      <c r="IJY403" s="332"/>
      <c r="IJZ403" s="332"/>
      <c r="IKA403" s="332"/>
      <c r="IKB403" s="332"/>
      <c r="IKC403" s="332"/>
      <c r="IKD403" s="332"/>
      <c r="IKE403" s="332"/>
      <c r="IKF403" s="332"/>
      <c r="IKG403" s="332"/>
      <c r="IKH403" s="332"/>
      <c r="IKI403" s="332"/>
      <c r="IKJ403" s="332"/>
      <c r="IKK403" s="332"/>
      <c r="IKL403" s="332"/>
      <c r="IKM403" s="332"/>
      <c r="IKN403" s="332"/>
      <c r="IKO403" s="332"/>
      <c r="IKP403" s="332"/>
      <c r="IKQ403" s="332"/>
      <c r="IKR403" s="332"/>
      <c r="IKS403" s="332"/>
      <c r="IKT403" s="332"/>
      <c r="IKU403" s="332"/>
      <c r="IKV403" s="332"/>
      <c r="IKW403" s="332"/>
      <c r="IKX403" s="332"/>
      <c r="IKY403" s="332"/>
      <c r="IKZ403" s="332"/>
      <c r="ILA403" s="332"/>
      <c r="ILB403" s="332"/>
      <c r="ILC403" s="332"/>
      <c r="ILD403" s="332"/>
      <c r="ILE403" s="332"/>
      <c r="ILF403" s="332"/>
      <c r="ILG403" s="332"/>
      <c r="ILH403" s="332"/>
      <c r="ILI403" s="332"/>
      <c r="ILJ403" s="332"/>
      <c r="ILK403" s="332"/>
      <c r="ILL403" s="332"/>
      <c r="ILM403" s="332"/>
      <c r="ILN403" s="332"/>
      <c r="ILO403" s="332"/>
      <c r="ILP403" s="332"/>
      <c r="ILQ403" s="332"/>
      <c r="ILR403" s="332"/>
      <c r="ILS403" s="332"/>
      <c r="ILT403" s="332"/>
      <c r="ILU403" s="332"/>
      <c r="ILV403" s="332"/>
      <c r="ILW403" s="332"/>
      <c r="ILX403" s="332"/>
      <c r="ILY403" s="332"/>
      <c r="ILZ403" s="332"/>
      <c r="IMA403" s="332"/>
      <c r="IMB403" s="332"/>
      <c r="IMC403" s="332"/>
      <c r="IMD403" s="332"/>
      <c r="IME403" s="332"/>
      <c r="IMF403" s="332"/>
      <c r="IMG403" s="332"/>
      <c r="IMH403" s="332"/>
      <c r="IMI403" s="332"/>
      <c r="IMJ403" s="332"/>
      <c r="IMK403" s="332"/>
      <c r="IML403" s="332"/>
      <c r="IMM403" s="332"/>
      <c r="IMN403" s="332"/>
      <c r="IMO403" s="332"/>
      <c r="IMP403" s="332"/>
      <c r="IMQ403" s="332"/>
      <c r="IMR403" s="332"/>
      <c r="IMS403" s="332"/>
      <c r="IMT403" s="332"/>
      <c r="IMU403" s="332"/>
      <c r="IMV403" s="332"/>
      <c r="IMW403" s="332"/>
      <c r="IMX403" s="332"/>
      <c r="IMY403" s="332"/>
      <c r="IMZ403" s="332"/>
      <c r="INA403" s="332"/>
      <c r="INB403" s="332"/>
      <c r="INC403" s="332"/>
      <c r="IND403" s="332"/>
      <c r="INE403" s="332"/>
      <c r="INF403" s="332"/>
      <c r="ING403" s="332"/>
      <c r="INH403" s="332"/>
      <c r="INI403" s="332"/>
      <c r="INJ403" s="332"/>
      <c r="INK403" s="332"/>
      <c r="INL403" s="332"/>
      <c r="INM403" s="332"/>
      <c r="INN403" s="332"/>
      <c r="INO403" s="332"/>
      <c r="INP403" s="332"/>
      <c r="INQ403" s="332"/>
      <c r="INR403" s="332"/>
      <c r="INS403" s="332"/>
      <c r="INT403" s="332"/>
      <c r="INU403" s="332"/>
      <c r="INV403" s="332"/>
      <c r="INW403" s="332"/>
      <c r="INX403" s="332"/>
      <c r="INY403" s="332"/>
      <c r="INZ403" s="332"/>
      <c r="IOA403" s="332"/>
      <c r="IOB403" s="332"/>
      <c r="IOC403" s="332"/>
      <c r="IOD403" s="332"/>
      <c r="IOE403" s="332"/>
      <c r="IOF403" s="332"/>
      <c r="IOG403" s="332"/>
      <c r="IOH403" s="332"/>
      <c r="IOI403" s="332"/>
      <c r="IOJ403" s="332"/>
      <c r="IOK403" s="332"/>
      <c r="IOL403" s="332"/>
      <c r="IOM403" s="332"/>
      <c r="ION403" s="332"/>
      <c r="IOO403" s="332"/>
      <c r="IOP403" s="332"/>
      <c r="IOQ403" s="332"/>
      <c r="IOR403" s="332"/>
      <c r="IOS403" s="332"/>
      <c r="IOT403" s="332"/>
      <c r="IOU403" s="332"/>
      <c r="IOV403" s="332"/>
      <c r="IOW403" s="332"/>
      <c r="IOX403" s="332"/>
      <c r="IOY403" s="332"/>
      <c r="IOZ403" s="332"/>
      <c r="IPA403" s="332"/>
      <c r="IPB403" s="332"/>
      <c r="IPC403" s="332"/>
      <c r="IPD403" s="332"/>
      <c r="IPE403" s="332"/>
      <c r="IPF403" s="332"/>
      <c r="IPG403" s="332"/>
      <c r="IPH403" s="332"/>
      <c r="IPI403" s="332"/>
      <c r="IPJ403" s="332"/>
      <c r="IPK403" s="332"/>
      <c r="IPL403" s="332"/>
      <c r="IPM403" s="332"/>
      <c r="IPN403" s="332"/>
      <c r="IPO403" s="332"/>
      <c r="IPP403" s="332"/>
      <c r="IPQ403" s="332"/>
      <c r="IPR403" s="332"/>
      <c r="IPS403" s="332"/>
      <c r="IPT403" s="332"/>
      <c r="IPU403" s="332"/>
      <c r="IPV403" s="332"/>
      <c r="IPW403" s="332"/>
      <c r="IPX403" s="332"/>
      <c r="IPY403" s="332"/>
      <c r="IPZ403" s="332"/>
      <c r="IQA403" s="332"/>
      <c r="IQB403" s="332"/>
      <c r="IQC403" s="332"/>
      <c r="IQD403" s="332"/>
      <c r="IQE403" s="332"/>
      <c r="IQF403" s="332"/>
      <c r="IQG403" s="332"/>
      <c r="IQH403" s="332"/>
      <c r="IQI403" s="332"/>
      <c r="IQJ403" s="332"/>
      <c r="IQK403" s="332"/>
      <c r="IQL403" s="332"/>
      <c r="IQM403" s="332"/>
      <c r="IQN403" s="332"/>
      <c r="IQO403" s="332"/>
      <c r="IQP403" s="332"/>
      <c r="IQQ403" s="332"/>
      <c r="IQR403" s="332"/>
      <c r="IQS403" s="332"/>
      <c r="IQT403" s="332"/>
      <c r="IQU403" s="332"/>
      <c r="IQV403" s="332"/>
      <c r="IQW403" s="332"/>
      <c r="IQX403" s="332"/>
      <c r="IQY403" s="332"/>
      <c r="IQZ403" s="332"/>
      <c r="IRA403" s="332"/>
      <c r="IRB403" s="332"/>
      <c r="IRC403" s="332"/>
      <c r="IRD403" s="332"/>
      <c r="IRE403" s="332"/>
      <c r="IRF403" s="332"/>
      <c r="IRG403" s="332"/>
      <c r="IRH403" s="332"/>
      <c r="IRI403" s="332"/>
      <c r="IRJ403" s="332"/>
      <c r="IRK403" s="332"/>
      <c r="IRL403" s="332"/>
      <c r="IRM403" s="332"/>
      <c r="IRN403" s="332"/>
      <c r="IRO403" s="332"/>
      <c r="IRP403" s="332"/>
      <c r="IRQ403" s="332"/>
      <c r="IRR403" s="332"/>
      <c r="IRS403" s="332"/>
      <c r="IRT403" s="332"/>
      <c r="IRU403" s="332"/>
      <c r="IRV403" s="332"/>
      <c r="IRW403" s="332"/>
      <c r="IRX403" s="332"/>
      <c r="IRY403" s="332"/>
      <c r="IRZ403" s="332"/>
      <c r="ISA403" s="332"/>
      <c r="ISB403" s="332"/>
      <c r="ISC403" s="332"/>
      <c r="ISD403" s="332"/>
      <c r="ISE403" s="332"/>
      <c r="ISF403" s="332"/>
      <c r="ISG403" s="332"/>
      <c r="ISH403" s="332"/>
      <c r="ISI403" s="332"/>
      <c r="ISJ403" s="332"/>
      <c r="ISK403" s="332"/>
      <c r="ISL403" s="332"/>
      <c r="ISM403" s="332"/>
      <c r="ISN403" s="332"/>
      <c r="ISO403" s="332"/>
      <c r="ISP403" s="332"/>
      <c r="ISQ403" s="332"/>
      <c r="ISR403" s="332"/>
      <c r="ISS403" s="332"/>
      <c r="IST403" s="332"/>
      <c r="ISU403" s="332"/>
      <c r="ISV403" s="332"/>
      <c r="ISW403" s="332"/>
      <c r="ISX403" s="332"/>
      <c r="ISY403" s="332"/>
      <c r="ISZ403" s="332"/>
      <c r="ITA403" s="332"/>
      <c r="ITB403" s="332"/>
      <c r="ITC403" s="332"/>
      <c r="ITD403" s="332"/>
      <c r="ITE403" s="332"/>
      <c r="ITF403" s="332"/>
      <c r="ITG403" s="332"/>
      <c r="ITH403" s="332"/>
      <c r="ITI403" s="332"/>
      <c r="ITJ403" s="332"/>
      <c r="ITK403" s="332"/>
      <c r="ITL403" s="332"/>
      <c r="ITM403" s="332"/>
      <c r="ITN403" s="332"/>
      <c r="ITO403" s="332"/>
      <c r="ITP403" s="332"/>
      <c r="ITQ403" s="332"/>
      <c r="ITR403" s="332"/>
      <c r="ITS403" s="332"/>
      <c r="ITT403" s="332"/>
      <c r="ITU403" s="332"/>
      <c r="ITV403" s="332"/>
      <c r="ITW403" s="332"/>
      <c r="ITX403" s="332"/>
      <c r="ITY403" s="332"/>
      <c r="ITZ403" s="332"/>
      <c r="IUA403" s="332"/>
      <c r="IUB403" s="332"/>
      <c r="IUC403" s="332"/>
      <c r="IUD403" s="332"/>
      <c r="IUE403" s="332"/>
      <c r="IUF403" s="332"/>
      <c r="IUG403" s="332"/>
      <c r="IUH403" s="332"/>
      <c r="IUI403" s="332"/>
      <c r="IUJ403" s="332"/>
      <c r="IUK403" s="332"/>
      <c r="IUL403" s="332"/>
      <c r="IUM403" s="332"/>
      <c r="IUN403" s="332"/>
      <c r="IUO403" s="332"/>
      <c r="IUP403" s="332"/>
      <c r="IUQ403" s="332"/>
      <c r="IUR403" s="332"/>
      <c r="IUS403" s="332"/>
      <c r="IUT403" s="332"/>
      <c r="IUU403" s="332"/>
      <c r="IUV403" s="332"/>
      <c r="IUW403" s="332"/>
      <c r="IUX403" s="332"/>
      <c r="IUY403" s="332"/>
      <c r="IUZ403" s="332"/>
      <c r="IVA403" s="332"/>
      <c r="IVB403" s="332"/>
      <c r="IVC403" s="332"/>
      <c r="IVD403" s="332"/>
      <c r="IVE403" s="332"/>
      <c r="IVF403" s="332"/>
      <c r="IVG403" s="332"/>
      <c r="IVH403" s="332"/>
      <c r="IVI403" s="332"/>
      <c r="IVJ403" s="332"/>
      <c r="IVK403" s="332"/>
      <c r="IVL403" s="332"/>
      <c r="IVM403" s="332"/>
      <c r="IVN403" s="332"/>
      <c r="IVO403" s="332"/>
      <c r="IVP403" s="332"/>
      <c r="IVQ403" s="332"/>
      <c r="IVR403" s="332"/>
      <c r="IVS403" s="332"/>
      <c r="IVT403" s="332"/>
      <c r="IVU403" s="332"/>
      <c r="IVV403" s="332"/>
      <c r="IVW403" s="332"/>
      <c r="IVX403" s="332"/>
      <c r="IVY403" s="332"/>
      <c r="IVZ403" s="332"/>
      <c r="IWA403" s="332"/>
      <c r="IWB403" s="332"/>
      <c r="IWC403" s="332"/>
      <c r="IWD403" s="332"/>
      <c r="IWE403" s="332"/>
      <c r="IWF403" s="332"/>
      <c r="IWG403" s="332"/>
      <c r="IWH403" s="332"/>
      <c r="IWI403" s="332"/>
      <c r="IWJ403" s="332"/>
      <c r="IWK403" s="332"/>
      <c r="IWL403" s="332"/>
      <c r="IWM403" s="332"/>
      <c r="IWN403" s="332"/>
      <c r="IWO403" s="332"/>
      <c r="IWP403" s="332"/>
      <c r="IWQ403" s="332"/>
      <c r="IWR403" s="332"/>
      <c r="IWS403" s="332"/>
      <c r="IWT403" s="332"/>
      <c r="IWU403" s="332"/>
      <c r="IWV403" s="332"/>
      <c r="IWW403" s="332"/>
      <c r="IWX403" s="332"/>
      <c r="IWY403" s="332"/>
      <c r="IWZ403" s="332"/>
      <c r="IXA403" s="332"/>
      <c r="IXB403" s="332"/>
      <c r="IXC403" s="332"/>
      <c r="IXD403" s="332"/>
      <c r="IXE403" s="332"/>
      <c r="IXF403" s="332"/>
      <c r="IXG403" s="332"/>
      <c r="IXH403" s="332"/>
      <c r="IXI403" s="332"/>
      <c r="IXJ403" s="332"/>
      <c r="IXK403" s="332"/>
      <c r="IXL403" s="332"/>
      <c r="IXM403" s="332"/>
      <c r="IXN403" s="332"/>
      <c r="IXO403" s="332"/>
      <c r="IXP403" s="332"/>
      <c r="IXQ403" s="332"/>
      <c r="IXR403" s="332"/>
      <c r="IXS403" s="332"/>
      <c r="IXT403" s="332"/>
      <c r="IXU403" s="332"/>
      <c r="IXV403" s="332"/>
      <c r="IXW403" s="332"/>
      <c r="IXX403" s="332"/>
      <c r="IXY403" s="332"/>
      <c r="IXZ403" s="332"/>
      <c r="IYA403" s="332"/>
      <c r="IYB403" s="332"/>
      <c r="IYC403" s="332"/>
      <c r="IYD403" s="332"/>
      <c r="IYE403" s="332"/>
      <c r="IYF403" s="332"/>
      <c r="IYG403" s="332"/>
      <c r="IYH403" s="332"/>
      <c r="IYI403" s="332"/>
      <c r="IYJ403" s="332"/>
      <c r="IYK403" s="332"/>
      <c r="IYL403" s="332"/>
      <c r="IYM403" s="332"/>
      <c r="IYN403" s="332"/>
      <c r="IYO403" s="332"/>
      <c r="IYP403" s="332"/>
      <c r="IYQ403" s="332"/>
      <c r="IYR403" s="332"/>
      <c r="IYS403" s="332"/>
      <c r="IYT403" s="332"/>
      <c r="IYU403" s="332"/>
      <c r="IYV403" s="332"/>
      <c r="IYW403" s="332"/>
      <c r="IYX403" s="332"/>
      <c r="IYY403" s="332"/>
      <c r="IYZ403" s="332"/>
      <c r="IZA403" s="332"/>
      <c r="IZB403" s="332"/>
      <c r="IZC403" s="332"/>
      <c r="IZD403" s="332"/>
      <c r="IZE403" s="332"/>
      <c r="IZF403" s="332"/>
      <c r="IZG403" s="332"/>
      <c r="IZH403" s="332"/>
      <c r="IZI403" s="332"/>
      <c r="IZJ403" s="332"/>
      <c r="IZK403" s="332"/>
      <c r="IZL403" s="332"/>
      <c r="IZM403" s="332"/>
      <c r="IZN403" s="332"/>
      <c r="IZO403" s="332"/>
      <c r="IZP403" s="332"/>
      <c r="IZQ403" s="332"/>
      <c r="IZR403" s="332"/>
      <c r="IZS403" s="332"/>
      <c r="IZT403" s="332"/>
      <c r="IZU403" s="332"/>
      <c r="IZV403" s="332"/>
      <c r="IZW403" s="332"/>
      <c r="IZX403" s="332"/>
      <c r="IZY403" s="332"/>
      <c r="IZZ403" s="332"/>
      <c r="JAA403" s="332"/>
      <c r="JAB403" s="332"/>
      <c r="JAC403" s="332"/>
      <c r="JAD403" s="332"/>
      <c r="JAE403" s="332"/>
      <c r="JAF403" s="332"/>
      <c r="JAG403" s="332"/>
      <c r="JAH403" s="332"/>
      <c r="JAI403" s="332"/>
      <c r="JAJ403" s="332"/>
      <c r="JAK403" s="332"/>
      <c r="JAL403" s="332"/>
      <c r="JAM403" s="332"/>
      <c r="JAN403" s="332"/>
      <c r="JAO403" s="332"/>
      <c r="JAP403" s="332"/>
      <c r="JAQ403" s="332"/>
      <c r="JAR403" s="332"/>
      <c r="JAS403" s="332"/>
      <c r="JAT403" s="332"/>
      <c r="JAU403" s="332"/>
      <c r="JAV403" s="332"/>
      <c r="JAW403" s="332"/>
      <c r="JAX403" s="332"/>
      <c r="JAY403" s="332"/>
      <c r="JAZ403" s="332"/>
      <c r="JBA403" s="332"/>
      <c r="JBB403" s="332"/>
      <c r="JBC403" s="332"/>
      <c r="JBD403" s="332"/>
      <c r="JBE403" s="332"/>
      <c r="JBF403" s="332"/>
      <c r="JBG403" s="332"/>
      <c r="JBH403" s="332"/>
      <c r="JBI403" s="332"/>
      <c r="JBJ403" s="332"/>
      <c r="JBK403" s="332"/>
      <c r="JBL403" s="332"/>
      <c r="JBM403" s="332"/>
      <c r="JBN403" s="332"/>
      <c r="JBO403" s="332"/>
      <c r="JBP403" s="332"/>
      <c r="JBQ403" s="332"/>
      <c r="JBR403" s="332"/>
      <c r="JBS403" s="332"/>
      <c r="JBT403" s="332"/>
      <c r="JBU403" s="332"/>
      <c r="JBV403" s="332"/>
      <c r="JBW403" s="332"/>
      <c r="JBX403" s="332"/>
      <c r="JBY403" s="332"/>
      <c r="JBZ403" s="332"/>
      <c r="JCA403" s="332"/>
      <c r="JCB403" s="332"/>
      <c r="JCC403" s="332"/>
      <c r="JCD403" s="332"/>
      <c r="JCE403" s="332"/>
      <c r="JCF403" s="332"/>
      <c r="JCG403" s="332"/>
      <c r="JCH403" s="332"/>
      <c r="JCI403" s="332"/>
      <c r="JCJ403" s="332"/>
      <c r="JCK403" s="332"/>
      <c r="JCL403" s="332"/>
      <c r="JCM403" s="332"/>
      <c r="JCN403" s="332"/>
      <c r="JCO403" s="332"/>
      <c r="JCP403" s="332"/>
      <c r="JCQ403" s="332"/>
      <c r="JCR403" s="332"/>
      <c r="JCS403" s="332"/>
      <c r="JCT403" s="332"/>
      <c r="JCU403" s="332"/>
      <c r="JCV403" s="332"/>
      <c r="JCW403" s="332"/>
      <c r="JCX403" s="332"/>
      <c r="JCY403" s="332"/>
      <c r="JCZ403" s="332"/>
      <c r="JDA403" s="332"/>
      <c r="JDB403" s="332"/>
      <c r="JDC403" s="332"/>
      <c r="JDD403" s="332"/>
      <c r="JDE403" s="332"/>
      <c r="JDF403" s="332"/>
      <c r="JDG403" s="332"/>
      <c r="JDH403" s="332"/>
      <c r="JDI403" s="332"/>
      <c r="JDJ403" s="332"/>
      <c r="JDK403" s="332"/>
      <c r="JDL403" s="332"/>
      <c r="JDM403" s="332"/>
      <c r="JDN403" s="332"/>
      <c r="JDO403" s="332"/>
      <c r="JDP403" s="332"/>
      <c r="JDQ403" s="332"/>
      <c r="JDR403" s="332"/>
      <c r="JDS403" s="332"/>
      <c r="JDT403" s="332"/>
      <c r="JDU403" s="332"/>
      <c r="JDV403" s="332"/>
      <c r="JDW403" s="332"/>
      <c r="JDX403" s="332"/>
      <c r="JDY403" s="332"/>
      <c r="JDZ403" s="332"/>
      <c r="JEA403" s="332"/>
      <c r="JEB403" s="332"/>
      <c r="JEC403" s="332"/>
      <c r="JED403" s="332"/>
      <c r="JEE403" s="332"/>
      <c r="JEF403" s="332"/>
      <c r="JEG403" s="332"/>
      <c r="JEH403" s="332"/>
      <c r="JEI403" s="332"/>
      <c r="JEJ403" s="332"/>
      <c r="JEK403" s="332"/>
      <c r="JEL403" s="332"/>
      <c r="JEM403" s="332"/>
      <c r="JEN403" s="332"/>
      <c r="JEO403" s="332"/>
      <c r="JEP403" s="332"/>
      <c r="JEQ403" s="332"/>
      <c r="JER403" s="332"/>
      <c r="JES403" s="332"/>
      <c r="JET403" s="332"/>
      <c r="JEU403" s="332"/>
      <c r="JEV403" s="332"/>
      <c r="JEW403" s="332"/>
      <c r="JEX403" s="332"/>
      <c r="JEY403" s="332"/>
      <c r="JEZ403" s="332"/>
      <c r="JFA403" s="332"/>
      <c r="JFB403" s="332"/>
      <c r="JFC403" s="332"/>
      <c r="JFD403" s="332"/>
      <c r="JFE403" s="332"/>
      <c r="JFF403" s="332"/>
      <c r="JFG403" s="332"/>
      <c r="JFH403" s="332"/>
      <c r="JFI403" s="332"/>
      <c r="JFJ403" s="332"/>
      <c r="JFK403" s="332"/>
      <c r="JFL403" s="332"/>
      <c r="JFM403" s="332"/>
      <c r="JFN403" s="332"/>
      <c r="JFO403" s="332"/>
      <c r="JFP403" s="332"/>
      <c r="JFQ403" s="332"/>
      <c r="JFR403" s="332"/>
      <c r="JFS403" s="332"/>
      <c r="JFT403" s="332"/>
      <c r="JFU403" s="332"/>
      <c r="JFV403" s="332"/>
      <c r="JFW403" s="332"/>
      <c r="JFX403" s="332"/>
      <c r="JFY403" s="332"/>
      <c r="JFZ403" s="332"/>
      <c r="JGA403" s="332"/>
      <c r="JGB403" s="332"/>
      <c r="JGC403" s="332"/>
      <c r="JGD403" s="332"/>
      <c r="JGE403" s="332"/>
      <c r="JGF403" s="332"/>
      <c r="JGG403" s="332"/>
      <c r="JGH403" s="332"/>
      <c r="JGI403" s="332"/>
      <c r="JGJ403" s="332"/>
      <c r="JGK403" s="332"/>
      <c r="JGL403" s="332"/>
      <c r="JGM403" s="332"/>
      <c r="JGN403" s="332"/>
      <c r="JGO403" s="332"/>
      <c r="JGP403" s="332"/>
      <c r="JGQ403" s="332"/>
      <c r="JGR403" s="332"/>
      <c r="JGS403" s="332"/>
      <c r="JGT403" s="332"/>
      <c r="JGU403" s="332"/>
      <c r="JGV403" s="332"/>
      <c r="JGW403" s="332"/>
      <c r="JGX403" s="332"/>
      <c r="JGY403" s="332"/>
      <c r="JGZ403" s="332"/>
      <c r="JHA403" s="332"/>
      <c r="JHB403" s="332"/>
      <c r="JHC403" s="332"/>
      <c r="JHD403" s="332"/>
      <c r="JHE403" s="332"/>
      <c r="JHF403" s="332"/>
      <c r="JHG403" s="332"/>
      <c r="JHH403" s="332"/>
      <c r="JHI403" s="332"/>
      <c r="JHJ403" s="332"/>
      <c r="JHK403" s="332"/>
      <c r="JHL403" s="332"/>
      <c r="JHM403" s="332"/>
      <c r="JHN403" s="332"/>
      <c r="JHO403" s="332"/>
      <c r="JHP403" s="332"/>
      <c r="JHQ403" s="332"/>
      <c r="JHR403" s="332"/>
      <c r="JHS403" s="332"/>
      <c r="JHT403" s="332"/>
      <c r="JHU403" s="332"/>
      <c r="JHV403" s="332"/>
      <c r="JHW403" s="332"/>
      <c r="JHX403" s="332"/>
      <c r="JHY403" s="332"/>
      <c r="JHZ403" s="332"/>
      <c r="JIA403" s="332"/>
      <c r="JIB403" s="332"/>
      <c r="JIC403" s="332"/>
      <c r="JID403" s="332"/>
      <c r="JIE403" s="332"/>
      <c r="JIF403" s="332"/>
      <c r="JIG403" s="332"/>
      <c r="JIH403" s="332"/>
      <c r="JII403" s="332"/>
      <c r="JIJ403" s="332"/>
      <c r="JIK403" s="332"/>
      <c r="JIL403" s="332"/>
      <c r="JIM403" s="332"/>
      <c r="JIN403" s="332"/>
      <c r="JIO403" s="332"/>
      <c r="JIP403" s="332"/>
      <c r="JIQ403" s="332"/>
      <c r="JIR403" s="332"/>
      <c r="JIS403" s="332"/>
      <c r="JIT403" s="332"/>
      <c r="JIU403" s="332"/>
      <c r="JIV403" s="332"/>
      <c r="JIW403" s="332"/>
      <c r="JIX403" s="332"/>
      <c r="JIY403" s="332"/>
      <c r="JIZ403" s="332"/>
      <c r="JJA403" s="332"/>
      <c r="JJB403" s="332"/>
      <c r="JJC403" s="332"/>
      <c r="JJD403" s="332"/>
      <c r="JJE403" s="332"/>
      <c r="JJF403" s="332"/>
      <c r="JJG403" s="332"/>
      <c r="JJH403" s="332"/>
      <c r="JJI403" s="332"/>
      <c r="JJJ403" s="332"/>
      <c r="JJK403" s="332"/>
      <c r="JJL403" s="332"/>
      <c r="JJM403" s="332"/>
      <c r="JJN403" s="332"/>
      <c r="JJO403" s="332"/>
      <c r="JJP403" s="332"/>
      <c r="JJQ403" s="332"/>
      <c r="JJR403" s="332"/>
      <c r="JJS403" s="332"/>
      <c r="JJT403" s="332"/>
      <c r="JJU403" s="332"/>
      <c r="JJV403" s="332"/>
      <c r="JJW403" s="332"/>
      <c r="JJX403" s="332"/>
      <c r="JJY403" s="332"/>
      <c r="JJZ403" s="332"/>
      <c r="JKA403" s="332"/>
      <c r="JKB403" s="332"/>
      <c r="JKC403" s="332"/>
      <c r="JKD403" s="332"/>
      <c r="JKE403" s="332"/>
      <c r="JKF403" s="332"/>
      <c r="JKG403" s="332"/>
      <c r="JKH403" s="332"/>
      <c r="JKI403" s="332"/>
      <c r="JKJ403" s="332"/>
      <c r="JKK403" s="332"/>
      <c r="JKL403" s="332"/>
      <c r="JKM403" s="332"/>
      <c r="JKN403" s="332"/>
      <c r="JKO403" s="332"/>
      <c r="JKP403" s="332"/>
      <c r="JKQ403" s="332"/>
      <c r="JKR403" s="332"/>
      <c r="JKS403" s="332"/>
      <c r="JKT403" s="332"/>
      <c r="JKU403" s="332"/>
      <c r="JKV403" s="332"/>
      <c r="JKW403" s="332"/>
      <c r="JKX403" s="332"/>
      <c r="JKY403" s="332"/>
      <c r="JKZ403" s="332"/>
      <c r="JLA403" s="332"/>
      <c r="JLB403" s="332"/>
      <c r="JLC403" s="332"/>
      <c r="JLD403" s="332"/>
      <c r="JLE403" s="332"/>
      <c r="JLF403" s="332"/>
      <c r="JLG403" s="332"/>
      <c r="JLH403" s="332"/>
      <c r="JLI403" s="332"/>
      <c r="JLJ403" s="332"/>
      <c r="JLK403" s="332"/>
      <c r="JLL403" s="332"/>
      <c r="JLM403" s="332"/>
      <c r="JLN403" s="332"/>
      <c r="JLO403" s="332"/>
      <c r="JLP403" s="332"/>
      <c r="JLQ403" s="332"/>
      <c r="JLR403" s="332"/>
      <c r="JLS403" s="332"/>
      <c r="JLT403" s="332"/>
      <c r="JLU403" s="332"/>
      <c r="JLV403" s="332"/>
      <c r="JLW403" s="332"/>
      <c r="JLX403" s="332"/>
      <c r="JLY403" s="332"/>
      <c r="JLZ403" s="332"/>
      <c r="JMA403" s="332"/>
      <c r="JMB403" s="332"/>
      <c r="JMC403" s="332"/>
      <c r="JMD403" s="332"/>
      <c r="JME403" s="332"/>
      <c r="JMF403" s="332"/>
      <c r="JMG403" s="332"/>
      <c r="JMH403" s="332"/>
      <c r="JMI403" s="332"/>
      <c r="JMJ403" s="332"/>
      <c r="JMK403" s="332"/>
      <c r="JML403" s="332"/>
      <c r="JMM403" s="332"/>
      <c r="JMN403" s="332"/>
      <c r="JMO403" s="332"/>
      <c r="JMP403" s="332"/>
      <c r="JMQ403" s="332"/>
      <c r="JMR403" s="332"/>
      <c r="JMS403" s="332"/>
      <c r="JMT403" s="332"/>
      <c r="JMU403" s="332"/>
      <c r="JMV403" s="332"/>
      <c r="JMW403" s="332"/>
      <c r="JMX403" s="332"/>
      <c r="JMY403" s="332"/>
      <c r="JMZ403" s="332"/>
      <c r="JNA403" s="332"/>
      <c r="JNB403" s="332"/>
      <c r="JNC403" s="332"/>
      <c r="JND403" s="332"/>
      <c r="JNE403" s="332"/>
      <c r="JNF403" s="332"/>
      <c r="JNG403" s="332"/>
      <c r="JNH403" s="332"/>
      <c r="JNI403" s="332"/>
      <c r="JNJ403" s="332"/>
      <c r="JNK403" s="332"/>
      <c r="JNL403" s="332"/>
      <c r="JNM403" s="332"/>
      <c r="JNN403" s="332"/>
      <c r="JNO403" s="332"/>
      <c r="JNP403" s="332"/>
      <c r="JNQ403" s="332"/>
      <c r="JNR403" s="332"/>
      <c r="JNS403" s="332"/>
      <c r="JNT403" s="332"/>
      <c r="JNU403" s="332"/>
      <c r="JNV403" s="332"/>
      <c r="JNW403" s="332"/>
      <c r="JNX403" s="332"/>
      <c r="JNY403" s="332"/>
      <c r="JNZ403" s="332"/>
      <c r="JOA403" s="332"/>
      <c r="JOB403" s="332"/>
      <c r="JOC403" s="332"/>
      <c r="JOD403" s="332"/>
      <c r="JOE403" s="332"/>
      <c r="JOF403" s="332"/>
      <c r="JOG403" s="332"/>
      <c r="JOH403" s="332"/>
      <c r="JOI403" s="332"/>
      <c r="JOJ403" s="332"/>
      <c r="JOK403" s="332"/>
      <c r="JOL403" s="332"/>
      <c r="JOM403" s="332"/>
      <c r="JON403" s="332"/>
      <c r="JOO403" s="332"/>
      <c r="JOP403" s="332"/>
      <c r="JOQ403" s="332"/>
      <c r="JOR403" s="332"/>
      <c r="JOS403" s="332"/>
      <c r="JOT403" s="332"/>
      <c r="JOU403" s="332"/>
      <c r="JOV403" s="332"/>
      <c r="JOW403" s="332"/>
      <c r="JOX403" s="332"/>
      <c r="JOY403" s="332"/>
      <c r="JOZ403" s="332"/>
      <c r="JPA403" s="332"/>
      <c r="JPB403" s="332"/>
      <c r="JPC403" s="332"/>
      <c r="JPD403" s="332"/>
      <c r="JPE403" s="332"/>
      <c r="JPF403" s="332"/>
      <c r="JPG403" s="332"/>
      <c r="JPH403" s="332"/>
      <c r="JPI403" s="332"/>
      <c r="JPJ403" s="332"/>
      <c r="JPK403" s="332"/>
      <c r="JPL403" s="332"/>
      <c r="JPM403" s="332"/>
      <c r="JPN403" s="332"/>
      <c r="JPO403" s="332"/>
      <c r="JPP403" s="332"/>
      <c r="JPQ403" s="332"/>
      <c r="JPR403" s="332"/>
      <c r="JPS403" s="332"/>
      <c r="JPT403" s="332"/>
      <c r="JPU403" s="332"/>
      <c r="JPV403" s="332"/>
      <c r="JPW403" s="332"/>
      <c r="JPX403" s="332"/>
      <c r="JPY403" s="332"/>
      <c r="JPZ403" s="332"/>
      <c r="JQA403" s="332"/>
      <c r="JQB403" s="332"/>
      <c r="JQC403" s="332"/>
      <c r="JQD403" s="332"/>
      <c r="JQE403" s="332"/>
      <c r="JQF403" s="332"/>
      <c r="JQG403" s="332"/>
      <c r="JQH403" s="332"/>
      <c r="JQI403" s="332"/>
      <c r="JQJ403" s="332"/>
      <c r="JQK403" s="332"/>
      <c r="JQL403" s="332"/>
      <c r="JQM403" s="332"/>
      <c r="JQN403" s="332"/>
      <c r="JQO403" s="332"/>
      <c r="JQP403" s="332"/>
      <c r="JQQ403" s="332"/>
      <c r="JQR403" s="332"/>
      <c r="JQS403" s="332"/>
      <c r="JQT403" s="332"/>
      <c r="JQU403" s="332"/>
      <c r="JQV403" s="332"/>
      <c r="JQW403" s="332"/>
      <c r="JQX403" s="332"/>
      <c r="JQY403" s="332"/>
      <c r="JQZ403" s="332"/>
      <c r="JRA403" s="332"/>
      <c r="JRB403" s="332"/>
      <c r="JRC403" s="332"/>
      <c r="JRD403" s="332"/>
      <c r="JRE403" s="332"/>
      <c r="JRF403" s="332"/>
      <c r="JRG403" s="332"/>
      <c r="JRH403" s="332"/>
      <c r="JRI403" s="332"/>
      <c r="JRJ403" s="332"/>
      <c r="JRK403" s="332"/>
      <c r="JRL403" s="332"/>
      <c r="JRM403" s="332"/>
      <c r="JRN403" s="332"/>
      <c r="JRO403" s="332"/>
      <c r="JRP403" s="332"/>
      <c r="JRQ403" s="332"/>
      <c r="JRR403" s="332"/>
      <c r="JRS403" s="332"/>
      <c r="JRT403" s="332"/>
      <c r="JRU403" s="332"/>
      <c r="JRV403" s="332"/>
      <c r="JRW403" s="332"/>
      <c r="JRX403" s="332"/>
      <c r="JRY403" s="332"/>
      <c r="JRZ403" s="332"/>
      <c r="JSA403" s="332"/>
      <c r="JSB403" s="332"/>
      <c r="JSC403" s="332"/>
      <c r="JSD403" s="332"/>
      <c r="JSE403" s="332"/>
      <c r="JSF403" s="332"/>
      <c r="JSG403" s="332"/>
      <c r="JSH403" s="332"/>
      <c r="JSI403" s="332"/>
      <c r="JSJ403" s="332"/>
      <c r="JSK403" s="332"/>
      <c r="JSL403" s="332"/>
      <c r="JSM403" s="332"/>
      <c r="JSN403" s="332"/>
      <c r="JSO403" s="332"/>
      <c r="JSP403" s="332"/>
      <c r="JSQ403" s="332"/>
      <c r="JSR403" s="332"/>
      <c r="JSS403" s="332"/>
      <c r="JST403" s="332"/>
      <c r="JSU403" s="332"/>
      <c r="JSV403" s="332"/>
      <c r="JSW403" s="332"/>
      <c r="JSX403" s="332"/>
      <c r="JSY403" s="332"/>
      <c r="JSZ403" s="332"/>
      <c r="JTA403" s="332"/>
      <c r="JTB403" s="332"/>
      <c r="JTC403" s="332"/>
      <c r="JTD403" s="332"/>
      <c r="JTE403" s="332"/>
      <c r="JTF403" s="332"/>
      <c r="JTG403" s="332"/>
      <c r="JTH403" s="332"/>
      <c r="JTI403" s="332"/>
      <c r="JTJ403" s="332"/>
      <c r="JTK403" s="332"/>
      <c r="JTL403" s="332"/>
      <c r="JTM403" s="332"/>
      <c r="JTN403" s="332"/>
      <c r="JTO403" s="332"/>
      <c r="JTP403" s="332"/>
      <c r="JTQ403" s="332"/>
      <c r="JTR403" s="332"/>
      <c r="JTS403" s="332"/>
      <c r="JTT403" s="332"/>
      <c r="JTU403" s="332"/>
      <c r="JTV403" s="332"/>
      <c r="JTW403" s="332"/>
      <c r="JTX403" s="332"/>
      <c r="JTY403" s="332"/>
      <c r="JTZ403" s="332"/>
      <c r="JUA403" s="332"/>
      <c r="JUB403" s="332"/>
      <c r="JUC403" s="332"/>
      <c r="JUD403" s="332"/>
      <c r="JUE403" s="332"/>
      <c r="JUF403" s="332"/>
      <c r="JUG403" s="332"/>
      <c r="JUH403" s="332"/>
      <c r="JUI403" s="332"/>
      <c r="JUJ403" s="332"/>
      <c r="JUK403" s="332"/>
      <c r="JUL403" s="332"/>
      <c r="JUM403" s="332"/>
      <c r="JUN403" s="332"/>
      <c r="JUO403" s="332"/>
      <c r="JUP403" s="332"/>
      <c r="JUQ403" s="332"/>
      <c r="JUR403" s="332"/>
      <c r="JUS403" s="332"/>
      <c r="JUT403" s="332"/>
      <c r="JUU403" s="332"/>
      <c r="JUV403" s="332"/>
      <c r="JUW403" s="332"/>
      <c r="JUX403" s="332"/>
      <c r="JUY403" s="332"/>
      <c r="JUZ403" s="332"/>
      <c r="JVA403" s="332"/>
      <c r="JVB403" s="332"/>
      <c r="JVC403" s="332"/>
      <c r="JVD403" s="332"/>
      <c r="JVE403" s="332"/>
      <c r="JVF403" s="332"/>
      <c r="JVG403" s="332"/>
      <c r="JVH403" s="332"/>
      <c r="JVI403" s="332"/>
      <c r="JVJ403" s="332"/>
      <c r="JVK403" s="332"/>
      <c r="JVL403" s="332"/>
      <c r="JVM403" s="332"/>
      <c r="JVN403" s="332"/>
      <c r="JVO403" s="332"/>
      <c r="JVP403" s="332"/>
      <c r="JVQ403" s="332"/>
      <c r="JVR403" s="332"/>
      <c r="JVS403" s="332"/>
      <c r="JVT403" s="332"/>
      <c r="JVU403" s="332"/>
      <c r="JVV403" s="332"/>
      <c r="JVW403" s="332"/>
      <c r="JVX403" s="332"/>
      <c r="JVY403" s="332"/>
      <c r="JVZ403" s="332"/>
      <c r="JWA403" s="332"/>
      <c r="JWB403" s="332"/>
      <c r="JWC403" s="332"/>
      <c r="JWD403" s="332"/>
      <c r="JWE403" s="332"/>
      <c r="JWF403" s="332"/>
      <c r="JWG403" s="332"/>
      <c r="JWH403" s="332"/>
      <c r="JWI403" s="332"/>
      <c r="JWJ403" s="332"/>
      <c r="JWK403" s="332"/>
      <c r="JWL403" s="332"/>
      <c r="JWM403" s="332"/>
      <c r="JWN403" s="332"/>
      <c r="JWO403" s="332"/>
      <c r="JWP403" s="332"/>
      <c r="JWQ403" s="332"/>
      <c r="JWR403" s="332"/>
      <c r="JWS403" s="332"/>
      <c r="JWT403" s="332"/>
      <c r="JWU403" s="332"/>
      <c r="JWV403" s="332"/>
      <c r="JWW403" s="332"/>
      <c r="JWX403" s="332"/>
      <c r="JWY403" s="332"/>
      <c r="JWZ403" s="332"/>
      <c r="JXA403" s="332"/>
      <c r="JXB403" s="332"/>
      <c r="JXC403" s="332"/>
      <c r="JXD403" s="332"/>
      <c r="JXE403" s="332"/>
      <c r="JXF403" s="332"/>
      <c r="JXG403" s="332"/>
      <c r="JXH403" s="332"/>
      <c r="JXI403" s="332"/>
      <c r="JXJ403" s="332"/>
      <c r="JXK403" s="332"/>
      <c r="JXL403" s="332"/>
      <c r="JXM403" s="332"/>
      <c r="JXN403" s="332"/>
      <c r="JXO403" s="332"/>
      <c r="JXP403" s="332"/>
      <c r="JXQ403" s="332"/>
      <c r="JXR403" s="332"/>
      <c r="JXS403" s="332"/>
      <c r="JXT403" s="332"/>
      <c r="JXU403" s="332"/>
      <c r="JXV403" s="332"/>
      <c r="JXW403" s="332"/>
      <c r="JXX403" s="332"/>
      <c r="JXY403" s="332"/>
      <c r="JXZ403" s="332"/>
      <c r="JYA403" s="332"/>
      <c r="JYB403" s="332"/>
      <c r="JYC403" s="332"/>
      <c r="JYD403" s="332"/>
      <c r="JYE403" s="332"/>
      <c r="JYF403" s="332"/>
      <c r="JYG403" s="332"/>
      <c r="JYH403" s="332"/>
      <c r="JYI403" s="332"/>
      <c r="JYJ403" s="332"/>
      <c r="JYK403" s="332"/>
      <c r="JYL403" s="332"/>
      <c r="JYM403" s="332"/>
      <c r="JYN403" s="332"/>
      <c r="JYO403" s="332"/>
      <c r="JYP403" s="332"/>
      <c r="JYQ403" s="332"/>
      <c r="JYR403" s="332"/>
      <c r="JYS403" s="332"/>
      <c r="JYT403" s="332"/>
      <c r="JYU403" s="332"/>
      <c r="JYV403" s="332"/>
      <c r="JYW403" s="332"/>
      <c r="JYX403" s="332"/>
      <c r="JYY403" s="332"/>
      <c r="JYZ403" s="332"/>
      <c r="JZA403" s="332"/>
      <c r="JZB403" s="332"/>
      <c r="JZC403" s="332"/>
      <c r="JZD403" s="332"/>
      <c r="JZE403" s="332"/>
      <c r="JZF403" s="332"/>
      <c r="JZG403" s="332"/>
      <c r="JZH403" s="332"/>
      <c r="JZI403" s="332"/>
      <c r="JZJ403" s="332"/>
      <c r="JZK403" s="332"/>
      <c r="JZL403" s="332"/>
      <c r="JZM403" s="332"/>
      <c r="JZN403" s="332"/>
      <c r="JZO403" s="332"/>
      <c r="JZP403" s="332"/>
      <c r="JZQ403" s="332"/>
      <c r="JZR403" s="332"/>
      <c r="JZS403" s="332"/>
      <c r="JZT403" s="332"/>
      <c r="JZU403" s="332"/>
      <c r="JZV403" s="332"/>
      <c r="JZW403" s="332"/>
      <c r="JZX403" s="332"/>
      <c r="JZY403" s="332"/>
      <c r="JZZ403" s="332"/>
      <c r="KAA403" s="332"/>
      <c r="KAB403" s="332"/>
      <c r="KAC403" s="332"/>
      <c r="KAD403" s="332"/>
      <c r="KAE403" s="332"/>
      <c r="KAF403" s="332"/>
      <c r="KAG403" s="332"/>
      <c r="KAH403" s="332"/>
      <c r="KAI403" s="332"/>
      <c r="KAJ403" s="332"/>
      <c r="KAK403" s="332"/>
      <c r="KAL403" s="332"/>
      <c r="KAM403" s="332"/>
      <c r="KAN403" s="332"/>
      <c r="KAO403" s="332"/>
      <c r="KAP403" s="332"/>
      <c r="KAQ403" s="332"/>
      <c r="KAR403" s="332"/>
      <c r="KAS403" s="332"/>
      <c r="KAT403" s="332"/>
      <c r="KAU403" s="332"/>
      <c r="KAV403" s="332"/>
      <c r="KAW403" s="332"/>
      <c r="KAX403" s="332"/>
      <c r="KAY403" s="332"/>
      <c r="KAZ403" s="332"/>
      <c r="KBA403" s="332"/>
      <c r="KBB403" s="332"/>
      <c r="KBC403" s="332"/>
      <c r="KBD403" s="332"/>
      <c r="KBE403" s="332"/>
      <c r="KBF403" s="332"/>
      <c r="KBG403" s="332"/>
      <c r="KBH403" s="332"/>
      <c r="KBI403" s="332"/>
      <c r="KBJ403" s="332"/>
      <c r="KBK403" s="332"/>
      <c r="KBL403" s="332"/>
      <c r="KBM403" s="332"/>
      <c r="KBN403" s="332"/>
      <c r="KBO403" s="332"/>
      <c r="KBP403" s="332"/>
      <c r="KBQ403" s="332"/>
      <c r="KBR403" s="332"/>
      <c r="KBS403" s="332"/>
      <c r="KBT403" s="332"/>
      <c r="KBU403" s="332"/>
      <c r="KBV403" s="332"/>
      <c r="KBW403" s="332"/>
      <c r="KBX403" s="332"/>
      <c r="KBY403" s="332"/>
      <c r="KBZ403" s="332"/>
      <c r="KCA403" s="332"/>
      <c r="KCB403" s="332"/>
      <c r="KCC403" s="332"/>
      <c r="KCD403" s="332"/>
      <c r="KCE403" s="332"/>
      <c r="KCF403" s="332"/>
      <c r="KCG403" s="332"/>
      <c r="KCH403" s="332"/>
      <c r="KCI403" s="332"/>
      <c r="KCJ403" s="332"/>
      <c r="KCK403" s="332"/>
      <c r="KCL403" s="332"/>
      <c r="KCM403" s="332"/>
      <c r="KCN403" s="332"/>
      <c r="KCO403" s="332"/>
      <c r="KCP403" s="332"/>
      <c r="KCQ403" s="332"/>
      <c r="KCR403" s="332"/>
      <c r="KCS403" s="332"/>
      <c r="KCT403" s="332"/>
      <c r="KCU403" s="332"/>
      <c r="KCV403" s="332"/>
      <c r="KCW403" s="332"/>
      <c r="KCX403" s="332"/>
      <c r="KCY403" s="332"/>
      <c r="KCZ403" s="332"/>
      <c r="KDA403" s="332"/>
      <c r="KDB403" s="332"/>
      <c r="KDC403" s="332"/>
      <c r="KDD403" s="332"/>
      <c r="KDE403" s="332"/>
      <c r="KDF403" s="332"/>
      <c r="KDG403" s="332"/>
      <c r="KDH403" s="332"/>
      <c r="KDI403" s="332"/>
      <c r="KDJ403" s="332"/>
      <c r="KDK403" s="332"/>
      <c r="KDL403" s="332"/>
      <c r="KDM403" s="332"/>
      <c r="KDN403" s="332"/>
      <c r="KDO403" s="332"/>
      <c r="KDP403" s="332"/>
      <c r="KDQ403" s="332"/>
      <c r="KDR403" s="332"/>
      <c r="KDS403" s="332"/>
      <c r="KDT403" s="332"/>
      <c r="KDU403" s="332"/>
      <c r="KDV403" s="332"/>
      <c r="KDW403" s="332"/>
      <c r="KDX403" s="332"/>
      <c r="KDY403" s="332"/>
      <c r="KDZ403" s="332"/>
      <c r="KEA403" s="332"/>
      <c r="KEB403" s="332"/>
      <c r="KEC403" s="332"/>
      <c r="KED403" s="332"/>
      <c r="KEE403" s="332"/>
      <c r="KEF403" s="332"/>
      <c r="KEG403" s="332"/>
      <c r="KEH403" s="332"/>
      <c r="KEI403" s="332"/>
      <c r="KEJ403" s="332"/>
      <c r="KEK403" s="332"/>
      <c r="KEL403" s="332"/>
      <c r="KEM403" s="332"/>
      <c r="KEN403" s="332"/>
      <c r="KEO403" s="332"/>
      <c r="KEP403" s="332"/>
      <c r="KEQ403" s="332"/>
      <c r="KER403" s="332"/>
      <c r="KES403" s="332"/>
      <c r="KET403" s="332"/>
      <c r="KEU403" s="332"/>
      <c r="KEV403" s="332"/>
      <c r="KEW403" s="332"/>
      <c r="KEX403" s="332"/>
      <c r="KEY403" s="332"/>
      <c r="KEZ403" s="332"/>
      <c r="KFA403" s="332"/>
      <c r="KFB403" s="332"/>
      <c r="KFC403" s="332"/>
      <c r="KFD403" s="332"/>
      <c r="KFE403" s="332"/>
      <c r="KFF403" s="332"/>
      <c r="KFG403" s="332"/>
      <c r="KFH403" s="332"/>
      <c r="KFI403" s="332"/>
      <c r="KFJ403" s="332"/>
      <c r="KFK403" s="332"/>
      <c r="KFL403" s="332"/>
      <c r="KFM403" s="332"/>
      <c r="KFN403" s="332"/>
      <c r="KFO403" s="332"/>
      <c r="KFP403" s="332"/>
      <c r="KFQ403" s="332"/>
      <c r="KFR403" s="332"/>
      <c r="KFS403" s="332"/>
      <c r="KFT403" s="332"/>
      <c r="KFU403" s="332"/>
      <c r="KFV403" s="332"/>
      <c r="KFW403" s="332"/>
      <c r="KFX403" s="332"/>
      <c r="KFY403" s="332"/>
      <c r="KFZ403" s="332"/>
      <c r="KGA403" s="332"/>
      <c r="KGB403" s="332"/>
      <c r="KGC403" s="332"/>
      <c r="KGD403" s="332"/>
      <c r="KGE403" s="332"/>
      <c r="KGF403" s="332"/>
      <c r="KGG403" s="332"/>
      <c r="KGH403" s="332"/>
      <c r="KGI403" s="332"/>
      <c r="KGJ403" s="332"/>
      <c r="KGK403" s="332"/>
      <c r="KGL403" s="332"/>
      <c r="KGM403" s="332"/>
      <c r="KGN403" s="332"/>
      <c r="KGO403" s="332"/>
      <c r="KGP403" s="332"/>
      <c r="KGQ403" s="332"/>
      <c r="KGR403" s="332"/>
      <c r="KGS403" s="332"/>
      <c r="KGT403" s="332"/>
      <c r="KGU403" s="332"/>
      <c r="KGV403" s="332"/>
      <c r="KGW403" s="332"/>
      <c r="KGX403" s="332"/>
      <c r="KGY403" s="332"/>
      <c r="KGZ403" s="332"/>
      <c r="KHA403" s="332"/>
      <c r="KHB403" s="332"/>
      <c r="KHC403" s="332"/>
      <c r="KHD403" s="332"/>
      <c r="KHE403" s="332"/>
      <c r="KHF403" s="332"/>
      <c r="KHG403" s="332"/>
      <c r="KHH403" s="332"/>
      <c r="KHI403" s="332"/>
      <c r="KHJ403" s="332"/>
      <c r="KHK403" s="332"/>
      <c r="KHL403" s="332"/>
      <c r="KHM403" s="332"/>
      <c r="KHN403" s="332"/>
      <c r="KHO403" s="332"/>
      <c r="KHP403" s="332"/>
      <c r="KHQ403" s="332"/>
      <c r="KHR403" s="332"/>
      <c r="KHS403" s="332"/>
      <c r="KHT403" s="332"/>
      <c r="KHU403" s="332"/>
      <c r="KHV403" s="332"/>
      <c r="KHW403" s="332"/>
      <c r="KHX403" s="332"/>
      <c r="KHY403" s="332"/>
      <c r="KHZ403" s="332"/>
      <c r="KIA403" s="332"/>
      <c r="KIB403" s="332"/>
      <c r="KIC403" s="332"/>
      <c r="KID403" s="332"/>
      <c r="KIE403" s="332"/>
      <c r="KIF403" s="332"/>
      <c r="KIG403" s="332"/>
      <c r="KIH403" s="332"/>
      <c r="KII403" s="332"/>
      <c r="KIJ403" s="332"/>
      <c r="KIK403" s="332"/>
      <c r="KIL403" s="332"/>
      <c r="KIM403" s="332"/>
      <c r="KIN403" s="332"/>
      <c r="KIO403" s="332"/>
      <c r="KIP403" s="332"/>
      <c r="KIQ403" s="332"/>
      <c r="KIR403" s="332"/>
      <c r="KIS403" s="332"/>
      <c r="KIT403" s="332"/>
      <c r="KIU403" s="332"/>
      <c r="KIV403" s="332"/>
      <c r="KIW403" s="332"/>
      <c r="KIX403" s="332"/>
      <c r="KIY403" s="332"/>
      <c r="KIZ403" s="332"/>
      <c r="KJA403" s="332"/>
      <c r="KJB403" s="332"/>
      <c r="KJC403" s="332"/>
      <c r="KJD403" s="332"/>
      <c r="KJE403" s="332"/>
      <c r="KJF403" s="332"/>
      <c r="KJG403" s="332"/>
      <c r="KJH403" s="332"/>
      <c r="KJI403" s="332"/>
      <c r="KJJ403" s="332"/>
      <c r="KJK403" s="332"/>
      <c r="KJL403" s="332"/>
      <c r="KJM403" s="332"/>
      <c r="KJN403" s="332"/>
      <c r="KJO403" s="332"/>
      <c r="KJP403" s="332"/>
      <c r="KJQ403" s="332"/>
      <c r="KJR403" s="332"/>
      <c r="KJS403" s="332"/>
      <c r="KJT403" s="332"/>
      <c r="KJU403" s="332"/>
      <c r="KJV403" s="332"/>
      <c r="KJW403" s="332"/>
      <c r="KJX403" s="332"/>
      <c r="KJY403" s="332"/>
      <c r="KJZ403" s="332"/>
      <c r="KKA403" s="332"/>
      <c r="KKB403" s="332"/>
      <c r="KKC403" s="332"/>
      <c r="KKD403" s="332"/>
      <c r="KKE403" s="332"/>
      <c r="KKF403" s="332"/>
      <c r="KKG403" s="332"/>
      <c r="KKH403" s="332"/>
      <c r="KKI403" s="332"/>
      <c r="KKJ403" s="332"/>
      <c r="KKK403" s="332"/>
      <c r="KKL403" s="332"/>
      <c r="KKM403" s="332"/>
      <c r="KKN403" s="332"/>
      <c r="KKO403" s="332"/>
      <c r="KKP403" s="332"/>
      <c r="KKQ403" s="332"/>
      <c r="KKR403" s="332"/>
      <c r="KKS403" s="332"/>
      <c r="KKT403" s="332"/>
      <c r="KKU403" s="332"/>
      <c r="KKV403" s="332"/>
      <c r="KKW403" s="332"/>
      <c r="KKX403" s="332"/>
      <c r="KKY403" s="332"/>
      <c r="KKZ403" s="332"/>
      <c r="KLA403" s="332"/>
      <c r="KLB403" s="332"/>
      <c r="KLC403" s="332"/>
      <c r="KLD403" s="332"/>
      <c r="KLE403" s="332"/>
      <c r="KLF403" s="332"/>
      <c r="KLG403" s="332"/>
      <c r="KLH403" s="332"/>
      <c r="KLI403" s="332"/>
      <c r="KLJ403" s="332"/>
      <c r="KLK403" s="332"/>
      <c r="KLL403" s="332"/>
      <c r="KLM403" s="332"/>
      <c r="KLN403" s="332"/>
      <c r="KLO403" s="332"/>
      <c r="KLP403" s="332"/>
      <c r="KLQ403" s="332"/>
      <c r="KLR403" s="332"/>
      <c r="KLS403" s="332"/>
      <c r="KLT403" s="332"/>
      <c r="KLU403" s="332"/>
      <c r="KLV403" s="332"/>
      <c r="KLW403" s="332"/>
      <c r="KLX403" s="332"/>
      <c r="KLY403" s="332"/>
      <c r="KLZ403" s="332"/>
      <c r="KMA403" s="332"/>
      <c r="KMB403" s="332"/>
      <c r="KMC403" s="332"/>
      <c r="KMD403" s="332"/>
      <c r="KME403" s="332"/>
      <c r="KMF403" s="332"/>
      <c r="KMG403" s="332"/>
      <c r="KMH403" s="332"/>
      <c r="KMI403" s="332"/>
      <c r="KMJ403" s="332"/>
      <c r="KMK403" s="332"/>
      <c r="KML403" s="332"/>
      <c r="KMM403" s="332"/>
      <c r="KMN403" s="332"/>
      <c r="KMO403" s="332"/>
      <c r="KMP403" s="332"/>
      <c r="KMQ403" s="332"/>
      <c r="KMR403" s="332"/>
      <c r="KMS403" s="332"/>
      <c r="KMT403" s="332"/>
      <c r="KMU403" s="332"/>
      <c r="KMV403" s="332"/>
      <c r="KMW403" s="332"/>
      <c r="KMX403" s="332"/>
      <c r="KMY403" s="332"/>
      <c r="KMZ403" s="332"/>
      <c r="KNA403" s="332"/>
      <c r="KNB403" s="332"/>
      <c r="KNC403" s="332"/>
      <c r="KND403" s="332"/>
      <c r="KNE403" s="332"/>
      <c r="KNF403" s="332"/>
      <c r="KNG403" s="332"/>
      <c r="KNH403" s="332"/>
      <c r="KNI403" s="332"/>
      <c r="KNJ403" s="332"/>
      <c r="KNK403" s="332"/>
      <c r="KNL403" s="332"/>
      <c r="KNM403" s="332"/>
      <c r="KNN403" s="332"/>
      <c r="KNO403" s="332"/>
      <c r="KNP403" s="332"/>
      <c r="KNQ403" s="332"/>
      <c r="KNR403" s="332"/>
      <c r="KNS403" s="332"/>
      <c r="KNT403" s="332"/>
      <c r="KNU403" s="332"/>
      <c r="KNV403" s="332"/>
      <c r="KNW403" s="332"/>
      <c r="KNX403" s="332"/>
      <c r="KNY403" s="332"/>
      <c r="KNZ403" s="332"/>
      <c r="KOA403" s="332"/>
      <c r="KOB403" s="332"/>
      <c r="KOC403" s="332"/>
      <c r="KOD403" s="332"/>
      <c r="KOE403" s="332"/>
      <c r="KOF403" s="332"/>
      <c r="KOG403" s="332"/>
      <c r="KOH403" s="332"/>
      <c r="KOI403" s="332"/>
      <c r="KOJ403" s="332"/>
      <c r="KOK403" s="332"/>
      <c r="KOL403" s="332"/>
      <c r="KOM403" s="332"/>
      <c r="KON403" s="332"/>
      <c r="KOO403" s="332"/>
      <c r="KOP403" s="332"/>
      <c r="KOQ403" s="332"/>
      <c r="KOR403" s="332"/>
      <c r="KOS403" s="332"/>
      <c r="KOT403" s="332"/>
      <c r="KOU403" s="332"/>
      <c r="KOV403" s="332"/>
      <c r="KOW403" s="332"/>
      <c r="KOX403" s="332"/>
      <c r="KOY403" s="332"/>
      <c r="KOZ403" s="332"/>
      <c r="KPA403" s="332"/>
      <c r="KPB403" s="332"/>
      <c r="KPC403" s="332"/>
      <c r="KPD403" s="332"/>
      <c r="KPE403" s="332"/>
      <c r="KPF403" s="332"/>
      <c r="KPG403" s="332"/>
      <c r="KPH403" s="332"/>
      <c r="KPI403" s="332"/>
      <c r="KPJ403" s="332"/>
      <c r="KPK403" s="332"/>
      <c r="KPL403" s="332"/>
      <c r="KPM403" s="332"/>
      <c r="KPN403" s="332"/>
      <c r="KPO403" s="332"/>
      <c r="KPP403" s="332"/>
      <c r="KPQ403" s="332"/>
      <c r="KPR403" s="332"/>
      <c r="KPS403" s="332"/>
      <c r="KPT403" s="332"/>
      <c r="KPU403" s="332"/>
      <c r="KPV403" s="332"/>
      <c r="KPW403" s="332"/>
      <c r="KPX403" s="332"/>
      <c r="KPY403" s="332"/>
      <c r="KPZ403" s="332"/>
      <c r="KQA403" s="332"/>
      <c r="KQB403" s="332"/>
      <c r="KQC403" s="332"/>
      <c r="KQD403" s="332"/>
      <c r="KQE403" s="332"/>
      <c r="KQF403" s="332"/>
      <c r="KQG403" s="332"/>
      <c r="KQH403" s="332"/>
      <c r="KQI403" s="332"/>
      <c r="KQJ403" s="332"/>
      <c r="KQK403" s="332"/>
      <c r="KQL403" s="332"/>
      <c r="KQM403" s="332"/>
      <c r="KQN403" s="332"/>
      <c r="KQO403" s="332"/>
      <c r="KQP403" s="332"/>
      <c r="KQQ403" s="332"/>
      <c r="KQR403" s="332"/>
      <c r="KQS403" s="332"/>
      <c r="KQT403" s="332"/>
      <c r="KQU403" s="332"/>
      <c r="KQV403" s="332"/>
      <c r="KQW403" s="332"/>
      <c r="KQX403" s="332"/>
      <c r="KQY403" s="332"/>
      <c r="KQZ403" s="332"/>
      <c r="KRA403" s="332"/>
      <c r="KRB403" s="332"/>
      <c r="KRC403" s="332"/>
      <c r="KRD403" s="332"/>
      <c r="KRE403" s="332"/>
      <c r="KRF403" s="332"/>
      <c r="KRG403" s="332"/>
      <c r="KRH403" s="332"/>
      <c r="KRI403" s="332"/>
      <c r="KRJ403" s="332"/>
      <c r="KRK403" s="332"/>
      <c r="KRL403" s="332"/>
      <c r="KRM403" s="332"/>
      <c r="KRN403" s="332"/>
      <c r="KRO403" s="332"/>
      <c r="KRP403" s="332"/>
      <c r="KRQ403" s="332"/>
      <c r="KRR403" s="332"/>
      <c r="KRS403" s="332"/>
      <c r="KRT403" s="332"/>
      <c r="KRU403" s="332"/>
      <c r="KRV403" s="332"/>
      <c r="KRW403" s="332"/>
      <c r="KRX403" s="332"/>
      <c r="KRY403" s="332"/>
      <c r="KRZ403" s="332"/>
      <c r="KSA403" s="332"/>
      <c r="KSB403" s="332"/>
      <c r="KSC403" s="332"/>
      <c r="KSD403" s="332"/>
      <c r="KSE403" s="332"/>
      <c r="KSF403" s="332"/>
      <c r="KSG403" s="332"/>
      <c r="KSH403" s="332"/>
      <c r="KSI403" s="332"/>
      <c r="KSJ403" s="332"/>
      <c r="KSK403" s="332"/>
      <c r="KSL403" s="332"/>
      <c r="KSM403" s="332"/>
      <c r="KSN403" s="332"/>
      <c r="KSO403" s="332"/>
      <c r="KSP403" s="332"/>
      <c r="KSQ403" s="332"/>
      <c r="KSR403" s="332"/>
      <c r="KSS403" s="332"/>
      <c r="KST403" s="332"/>
      <c r="KSU403" s="332"/>
      <c r="KSV403" s="332"/>
      <c r="KSW403" s="332"/>
      <c r="KSX403" s="332"/>
      <c r="KSY403" s="332"/>
      <c r="KSZ403" s="332"/>
      <c r="KTA403" s="332"/>
      <c r="KTB403" s="332"/>
      <c r="KTC403" s="332"/>
      <c r="KTD403" s="332"/>
      <c r="KTE403" s="332"/>
      <c r="KTF403" s="332"/>
      <c r="KTG403" s="332"/>
      <c r="KTH403" s="332"/>
      <c r="KTI403" s="332"/>
      <c r="KTJ403" s="332"/>
      <c r="KTK403" s="332"/>
      <c r="KTL403" s="332"/>
      <c r="KTM403" s="332"/>
      <c r="KTN403" s="332"/>
      <c r="KTO403" s="332"/>
      <c r="KTP403" s="332"/>
      <c r="KTQ403" s="332"/>
      <c r="KTR403" s="332"/>
      <c r="KTS403" s="332"/>
      <c r="KTT403" s="332"/>
      <c r="KTU403" s="332"/>
      <c r="KTV403" s="332"/>
      <c r="KTW403" s="332"/>
      <c r="KTX403" s="332"/>
      <c r="KTY403" s="332"/>
      <c r="KTZ403" s="332"/>
      <c r="KUA403" s="332"/>
      <c r="KUB403" s="332"/>
      <c r="KUC403" s="332"/>
      <c r="KUD403" s="332"/>
      <c r="KUE403" s="332"/>
      <c r="KUF403" s="332"/>
      <c r="KUG403" s="332"/>
      <c r="KUH403" s="332"/>
      <c r="KUI403" s="332"/>
      <c r="KUJ403" s="332"/>
      <c r="KUK403" s="332"/>
      <c r="KUL403" s="332"/>
      <c r="KUM403" s="332"/>
      <c r="KUN403" s="332"/>
      <c r="KUO403" s="332"/>
      <c r="KUP403" s="332"/>
      <c r="KUQ403" s="332"/>
      <c r="KUR403" s="332"/>
      <c r="KUS403" s="332"/>
      <c r="KUT403" s="332"/>
      <c r="KUU403" s="332"/>
      <c r="KUV403" s="332"/>
      <c r="KUW403" s="332"/>
      <c r="KUX403" s="332"/>
      <c r="KUY403" s="332"/>
      <c r="KUZ403" s="332"/>
      <c r="KVA403" s="332"/>
      <c r="KVB403" s="332"/>
      <c r="KVC403" s="332"/>
      <c r="KVD403" s="332"/>
      <c r="KVE403" s="332"/>
      <c r="KVF403" s="332"/>
      <c r="KVG403" s="332"/>
      <c r="KVH403" s="332"/>
      <c r="KVI403" s="332"/>
      <c r="KVJ403" s="332"/>
      <c r="KVK403" s="332"/>
      <c r="KVL403" s="332"/>
      <c r="KVM403" s="332"/>
      <c r="KVN403" s="332"/>
      <c r="KVO403" s="332"/>
      <c r="KVP403" s="332"/>
      <c r="KVQ403" s="332"/>
      <c r="KVR403" s="332"/>
      <c r="KVS403" s="332"/>
      <c r="KVT403" s="332"/>
      <c r="KVU403" s="332"/>
      <c r="KVV403" s="332"/>
      <c r="KVW403" s="332"/>
      <c r="KVX403" s="332"/>
      <c r="KVY403" s="332"/>
      <c r="KVZ403" s="332"/>
      <c r="KWA403" s="332"/>
      <c r="KWB403" s="332"/>
      <c r="KWC403" s="332"/>
      <c r="KWD403" s="332"/>
      <c r="KWE403" s="332"/>
      <c r="KWF403" s="332"/>
      <c r="KWG403" s="332"/>
      <c r="KWH403" s="332"/>
      <c r="KWI403" s="332"/>
      <c r="KWJ403" s="332"/>
      <c r="KWK403" s="332"/>
      <c r="KWL403" s="332"/>
      <c r="KWM403" s="332"/>
      <c r="KWN403" s="332"/>
      <c r="KWO403" s="332"/>
      <c r="KWP403" s="332"/>
      <c r="KWQ403" s="332"/>
      <c r="KWR403" s="332"/>
      <c r="KWS403" s="332"/>
      <c r="KWT403" s="332"/>
      <c r="KWU403" s="332"/>
      <c r="KWV403" s="332"/>
      <c r="KWW403" s="332"/>
      <c r="KWX403" s="332"/>
      <c r="KWY403" s="332"/>
      <c r="KWZ403" s="332"/>
      <c r="KXA403" s="332"/>
      <c r="KXB403" s="332"/>
      <c r="KXC403" s="332"/>
      <c r="KXD403" s="332"/>
      <c r="KXE403" s="332"/>
      <c r="KXF403" s="332"/>
      <c r="KXG403" s="332"/>
      <c r="KXH403" s="332"/>
      <c r="KXI403" s="332"/>
      <c r="KXJ403" s="332"/>
      <c r="KXK403" s="332"/>
      <c r="KXL403" s="332"/>
      <c r="KXM403" s="332"/>
      <c r="KXN403" s="332"/>
      <c r="KXO403" s="332"/>
      <c r="KXP403" s="332"/>
      <c r="KXQ403" s="332"/>
      <c r="KXR403" s="332"/>
      <c r="KXS403" s="332"/>
      <c r="KXT403" s="332"/>
      <c r="KXU403" s="332"/>
      <c r="KXV403" s="332"/>
      <c r="KXW403" s="332"/>
      <c r="KXX403" s="332"/>
      <c r="KXY403" s="332"/>
      <c r="KXZ403" s="332"/>
      <c r="KYA403" s="332"/>
      <c r="KYB403" s="332"/>
      <c r="KYC403" s="332"/>
      <c r="KYD403" s="332"/>
      <c r="KYE403" s="332"/>
      <c r="KYF403" s="332"/>
      <c r="KYG403" s="332"/>
      <c r="KYH403" s="332"/>
      <c r="KYI403" s="332"/>
      <c r="KYJ403" s="332"/>
      <c r="KYK403" s="332"/>
      <c r="KYL403" s="332"/>
      <c r="KYM403" s="332"/>
      <c r="KYN403" s="332"/>
      <c r="KYO403" s="332"/>
      <c r="KYP403" s="332"/>
      <c r="KYQ403" s="332"/>
      <c r="KYR403" s="332"/>
      <c r="KYS403" s="332"/>
      <c r="KYT403" s="332"/>
      <c r="KYU403" s="332"/>
      <c r="KYV403" s="332"/>
      <c r="KYW403" s="332"/>
      <c r="KYX403" s="332"/>
      <c r="KYY403" s="332"/>
      <c r="KYZ403" s="332"/>
      <c r="KZA403" s="332"/>
      <c r="KZB403" s="332"/>
      <c r="KZC403" s="332"/>
      <c r="KZD403" s="332"/>
      <c r="KZE403" s="332"/>
      <c r="KZF403" s="332"/>
      <c r="KZG403" s="332"/>
      <c r="KZH403" s="332"/>
      <c r="KZI403" s="332"/>
      <c r="KZJ403" s="332"/>
      <c r="KZK403" s="332"/>
      <c r="KZL403" s="332"/>
      <c r="KZM403" s="332"/>
      <c r="KZN403" s="332"/>
      <c r="KZO403" s="332"/>
      <c r="KZP403" s="332"/>
      <c r="KZQ403" s="332"/>
      <c r="KZR403" s="332"/>
      <c r="KZS403" s="332"/>
      <c r="KZT403" s="332"/>
      <c r="KZU403" s="332"/>
      <c r="KZV403" s="332"/>
      <c r="KZW403" s="332"/>
      <c r="KZX403" s="332"/>
      <c r="KZY403" s="332"/>
      <c r="KZZ403" s="332"/>
      <c r="LAA403" s="332"/>
      <c r="LAB403" s="332"/>
      <c r="LAC403" s="332"/>
      <c r="LAD403" s="332"/>
      <c r="LAE403" s="332"/>
      <c r="LAF403" s="332"/>
      <c r="LAG403" s="332"/>
      <c r="LAH403" s="332"/>
      <c r="LAI403" s="332"/>
      <c r="LAJ403" s="332"/>
      <c r="LAK403" s="332"/>
      <c r="LAL403" s="332"/>
      <c r="LAM403" s="332"/>
      <c r="LAN403" s="332"/>
      <c r="LAO403" s="332"/>
      <c r="LAP403" s="332"/>
      <c r="LAQ403" s="332"/>
      <c r="LAR403" s="332"/>
      <c r="LAS403" s="332"/>
      <c r="LAT403" s="332"/>
      <c r="LAU403" s="332"/>
      <c r="LAV403" s="332"/>
      <c r="LAW403" s="332"/>
      <c r="LAX403" s="332"/>
      <c r="LAY403" s="332"/>
      <c r="LAZ403" s="332"/>
      <c r="LBA403" s="332"/>
      <c r="LBB403" s="332"/>
      <c r="LBC403" s="332"/>
      <c r="LBD403" s="332"/>
      <c r="LBE403" s="332"/>
      <c r="LBF403" s="332"/>
      <c r="LBG403" s="332"/>
      <c r="LBH403" s="332"/>
      <c r="LBI403" s="332"/>
      <c r="LBJ403" s="332"/>
      <c r="LBK403" s="332"/>
      <c r="LBL403" s="332"/>
      <c r="LBM403" s="332"/>
      <c r="LBN403" s="332"/>
      <c r="LBO403" s="332"/>
      <c r="LBP403" s="332"/>
      <c r="LBQ403" s="332"/>
      <c r="LBR403" s="332"/>
      <c r="LBS403" s="332"/>
      <c r="LBT403" s="332"/>
      <c r="LBU403" s="332"/>
      <c r="LBV403" s="332"/>
      <c r="LBW403" s="332"/>
      <c r="LBX403" s="332"/>
      <c r="LBY403" s="332"/>
      <c r="LBZ403" s="332"/>
      <c r="LCA403" s="332"/>
      <c r="LCB403" s="332"/>
      <c r="LCC403" s="332"/>
      <c r="LCD403" s="332"/>
      <c r="LCE403" s="332"/>
      <c r="LCF403" s="332"/>
      <c r="LCG403" s="332"/>
      <c r="LCH403" s="332"/>
      <c r="LCI403" s="332"/>
      <c r="LCJ403" s="332"/>
      <c r="LCK403" s="332"/>
      <c r="LCL403" s="332"/>
      <c r="LCM403" s="332"/>
      <c r="LCN403" s="332"/>
      <c r="LCO403" s="332"/>
      <c r="LCP403" s="332"/>
      <c r="LCQ403" s="332"/>
      <c r="LCR403" s="332"/>
      <c r="LCS403" s="332"/>
      <c r="LCT403" s="332"/>
      <c r="LCU403" s="332"/>
      <c r="LCV403" s="332"/>
      <c r="LCW403" s="332"/>
      <c r="LCX403" s="332"/>
      <c r="LCY403" s="332"/>
      <c r="LCZ403" s="332"/>
      <c r="LDA403" s="332"/>
      <c r="LDB403" s="332"/>
      <c r="LDC403" s="332"/>
      <c r="LDD403" s="332"/>
      <c r="LDE403" s="332"/>
      <c r="LDF403" s="332"/>
      <c r="LDG403" s="332"/>
      <c r="LDH403" s="332"/>
      <c r="LDI403" s="332"/>
      <c r="LDJ403" s="332"/>
      <c r="LDK403" s="332"/>
      <c r="LDL403" s="332"/>
      <c r="LDM403" s="332"/>
      <c r="LDN403" s="332"/>
      <c r="LDO403" s="332"/>
      <c r="LDP403" s="332"/>
      <c r="LDQ403" s="332"/>
      <c r="LDR403" s="332"/>
      <c r="LDS403" s="332"/>
      <c r="LDT403" s="332"/>
      <c r="LDU403" s="332"/>
      <c r="LDV403" s="332"/>
      <c r="LDW403" s="332"/>
      <c r="LDX403" s="332"/>
      <c r="LDY403" s="332"/>
      <c r="LDZ403" s="332"/>
      <c r="LEA403" s="332"/>
      <c r="LEB403" s="332"/>
      <c r="LEC403" s="332"/>
      <c r="LED403" s="332"/>
      <c r="LEE403" s="332"/>
      <c r="LEF403" s="332"/>
      <c r="LEG403" s="332"/>
      <c r="LEH403" s="332"/>
      <c r="LEI403" s="332"/>
      <c r="LEJ403" s="332"/>
      <c r="LEK403" s="332"/>
      <c r="LEL403" s="332"/>
      <c r="LEM403" s="332"/>
      <c r="LEN403" s="332"/>
      <c r="LEO403" s="332"/>
      <c r="LEP403" s="332"/>
      <c r="LEQ403" s="332"/>
      <c r="LER403" s="332"/>
      <c r="LES403" s="332"/>
      <c r="LET403" s="332"/>
      <c r="LEU403" s="332"/>
      <c r="LEV403" s="332"/>
      <c r="LEW403" s="332"/>
      <c r="LEX403" s="332"/>
      <c r="LEY403" s="332"/>
      <c r="LEZ403" s="332"/>
      <c r="LFA403" s="332"/>
      <c r="LFB403" s="332"/>
      <c r="LFC403" s="332"/>
      <c r="LFD403" s="332"/>
      <c r="LFE403" s="332"/>
      <c r="LFF403" s="332"/>
      <c r="LFG403" s="332"/>
      <c r="LFH403" s="332"/>
      <c r="LFI403" s="332"/>
      <c r="LFJ403" s="332"/>
      <c r="LFK403" s="332"/>
      <c r="LFL403" s="332"/>
      <c r="LFM403" s="332"/>
      <c r="LFN403" s="332"/>
      <c r="LFO403" s="332"/>
      <c r="LFP403" s="332"/>
      <c r="LFQ403" s="332"/>
      <c r="LFR403" s="332"/>
      <c r="LFS403" s="332"/>
      <c r="LFT403" s="332"/>
      <c r="LFU403" s="332"/>
      <c r="LFV403" s="332"/>
      <c r="LFW403" s="332"/>
      <c r="LFX403" s="332"/>
      <c r="LFY403" s="332"/>
      <c r="LFZ403" s="332"/>
      <c r="LGA403" s="332"/>
      <c r="LGB403" s="332"/>
      <c r="LGC403" s="332"/>
      <c r="LGD403" s="332"/>
      <c r="LGE403" s="332"/>
      <c r="LGF403" s="332"/>
      <c r="LGG403" s="332"/>
      <c r="LGH403" s="332"/>
      <c r="LGI403" s="332"/>
      <c r="LGJ403" s="332"/>
      <c r="LGK403" s="332"/>
      <c r="LGL403" s="332"/>
      <c r="LGM403" s="332"/>
      <c r="LGN403" s="332"/>
      <c r="LGO403" s="332"/>
      <c r="LGP403" s="332"/>
      <c r="LGQ403" s="332"/>
      <c r="LGR403" s="332"/>
      <c r="LGS403" s="332"/>
      <c r="LGT403" s="332"/>
      <c r="LGU403" s="332"/>
      <c r="LGV403" s="332"/>
      <c r="LGW403" s="332"/>
      <c r="LGX403" s="332"/>
      <c r="LGY403" s="332"/>
      <c r="LGZ403" s="332"/>
      <c r="LHA403" s="332"/>
      <c r="LHB403" s="332"/>
      <c r="LHC403" s="332"/>
      <c r="LHD403" s="332"/>
      <c r="LHE403" s="332"/>
      <c r="LHF403" s="332"/>
      <c r="LHG403" s="332"/>
      <c r="LHH403" s="332"/>
      <c r="LHI403" s="332"/>
      <c r="LHJ403" s="332"/>
      <c r="LHK403" s="332"/>
      <c r="LHL403" s="332"/>
      <c r="LHM403" s="332"/>
      <c r="LHN403" s="332"/>
      <c r="LHO403" s="332"/>
      <c r="LHP403" s="332"/>
      <c r="LHQ403" s="332"/>
      <c r="LHR403" s="332"/>
      <c r="LHS403" s="332"/>
      <c r="LHT403" s="332"/>
      <c r="LHU403" s="332"/>
      <c r="LHV403" s="332"/>
      <c r="LHW403" s="332"/>
      <c r="LHX403" s="332"/>
      <c r="LHY403" s="332"/>
      <c r="LHZ403" s="332"/>
      <c r="LIA403" s="332"/>
      <c r="LIB403" s="332"/>
      <c r="LIC403" s="332"/>
      <c r="LID403" s="332"/>
      <c r="LIE403" s="332"/>
      <c r="LIF403" s="332"/>
      <c r="LIG403" s="332"/>
      <c r="LIH403" s="332"/>
      <c r="LII403" s="332"/>
      <c r="LIJ403" s="332"/>
      <c r="LIK403" s="332"/>
      <c r="LIL403" s="332"/>
      <c r="LIM403" s="332"/>
      <c r="LIN403" s="332"/>
      <c r="LIO403" s="332"/>
      <c r="LIP403" s="332"/>
      <c r="LIQ403" s="332"/>
      <c r="LIR403" s="332"/>
      <c r="LIS403" s="332"/>
      <c r="LIT403" s="332"/>
      <c r="LIU403" s="332"/>
      <c r="LIV403" s="332"/>
      <c r="LIW403" s="332"/>
      <c r="LIX403" s="332"/>
      <c r="LIY403" s="332"/>
      <c r="LIZ403" s="332"/>
      <c r="LJA403" s="332"/>
      <c r="LJB403" s="332"/>
      <c r="LJC403" s="332"/>
      <c r="LJD403" s="332"/>
      <c r="LJE403" s="332"/>
      <c r="LJF403" s="332"/>
      <c r="LJG403" s="332"/>
      <c r="LJH403" s="332"/>
      <c r="LJI403" s="332"/>
      <c r="LJJ403" s="332"/>
      <c r="LJK403" s="332"/>
      <c r="LJL403" s="332"/>
      <c r="LJM403" s="332"/>
      <c r="LJN403" s="332"/>
      <c r="LJO403" s="332"/>
      <c r="LJP403" s="332"/>
      <c r="LJQ403" s="332"/>
      <c r="LJR403" s="332"/>
      <c r="LJS403" s="332"/>
      <c r="LJT403" s="332"/>
      <c r="LJU403" s="332"/>
      <c r="LJV403" s="332"/>
      <c r="LJW403" s="332"/>
      <c r="LJX403" s="332"/>
      <c r="LJY403" s="332"/>
      <c r="LJZ403" s="332"/>
      <c r="LKA403" s="332"/>
      <c r="LKB403" s="332"/>
      <c r="LKC403" s="332"/>
      <c r="LKD403" s="332"/>
      <c r="LKE403" s="332"/>
      <c r="LKF403" s="332"/>
      <c r="LKG403" s="332"/>
      <c r="LKH403" s="332"/>
      <c r="LKI403" s="332"/>
      <c r="LKJ403" s="332"/>
      <c r="LKK403" s="332"/>
      <c r="LKL403" s="332"/>
      <c r="LKM403" s="332"/>
      <c r="LKN403" s="332"/>
      <c r="LKO403" s="332"/>
      <c r="LKP403" s="332"/>
      <c r="LKQ403" s="332"/>
      <c r="LKR403" s="332"/>
      <c r="LKS403" s="332"/>
      <c r="LKT403" s="332"/>
      <c r="LKU403" s="332"/>
      <c r="LKV403" s="332"/>
      <c r="LKW403" s="332"/>
      <c r="LKX403" s="332"/>
      <c r="LKY403" s="332"/>
      <c r="LKZ403" s="332"/>
      <c r="LLA403" s="332"/>
      <c r="LLB403" s="332"/>
      <c r="LLC403" s="332"/>
      <c r="LLD403" s="332"/>
      <c r="LLE403" s="332"/>
      <c r="LLF403" s="332"/>
      <c r="LLG403" s="332"/>
      <c r="LLH403" s="332"/>
      <c r="LLI403" s="332"/>
      <c r="LLJ403" s="332"/>
      <c r="LLK403" s="332"/>
      <c r="LLL403" s="332"/>
      <c r="LLM403" s="332"/>
      <c r="LLN403" s="332"/>
      <c r="LLO403" s="332"/>
      <c r="LLP403" s="332"/>
      <c r="LLQ403" s="332"/>
      <c r="LLR403" s="332"/>
      <c r="LLS403" s="332"/>
      <c r="LLT403" s="332"/>
      <c r="LLU403" s="332"/>
      <c r="LLV403" s="332"/>
      <c r="LLW403" s="332"/>
      <c r="LLX403" s="332"/>
      <c r="LLY403" s="332"/>
      <c r="LLZ403" s="332"/>
      <c r="LMA403" s="332"/>
      <c r="LMB403" s="332"/>
      <c r="LMC403" s="332"/>
      <c r="LMD403" s="332"/>
      <c r="LME403" s="332"/>
      <c r="LMF403" s="332"/>
      <c r="LMG403" s="332"/>
      <c r="LMH403" s="332"/>
      <c r="LMI403" s="332"/>
      <c r="LMJ403" s="332"/>
      <c r="LMK403" s="332"/>
      <c r="LML403" s="332"/>
      <c r="LMM403" s="332"/>
      <c r="LMN403" s="332"/>
      <c r="LMO403" s="332"/>
      <c r="LMP403" s="332"/>
      <c r="LMQ403" s="332"/>
      <c r="LMR403" s="332"/>
      <c r="LMS403" s="332"/>
      <c r="LMT403" s="332"/>
      <c r="LMU403" s="332"/>
      <c r="LMV403" s="332"/>
      <c r="LMW403" s="332"/>
      <c r="LMX403" s="332"/>
      <c r="LMY403" s="332"/>
      <c r="LMZ403" s="332"/>
      <c r="LNA403" s="332"/>
      <c r="LNB403" s="332"/>
      <c r="LNC403" s="332"/>
      <c r="LND403" s="332"/>
      <c r="LNE403" s="332"/>
      <c r="LNF403" s="332"/>
      <c r="LNG403" s="332"/>
      <c r="LNH403" s="332"/>
      <c r="LNI403" s="332"/>
      <c r="LNJ403" s="332"/>
      <c r="LNK403" s="332"/>
      <c r="LNL403" s="332"/>
      <c r="LNM403" s="332"/>
      <c r="LNN403" s="332"/>
      <c r="LNO403" s="332"/>
      <c r="LNP403" s="332"/>
      <c r="LNQ403" s="332"/>
      <c r="LNR403" s="332"/>
      <c r="LNS403" s="332"/>
      <c r="LNT403" s="332"/>
      <c r="LNU403" s="332"/>
      <c r="LNV403" s="332"/>
      <c r="LNW403" s="332"/>
      <c r="LNX403" s="332"/>
      <c r="LNY403" s="332"/>
      <c r="LNZ403" s="332"/>
      <c r="LOA403" s="332"/>
      <c r="LOB403" s="332"/>
      <c r="LOC403" s="332"/>
      <c r="LOD403" s="332"/>
      <c r="LOE403" s="332"/>
      <c r="LOF403" s="332"/>
      <c r="LOG403" s="332"/>
      <c r="LOH403" s="332"/>
      <c r="LOI403" s="332"/>
      <c r="LOJ403" s="332"/>
      <c r="LOK403" s="332"/>
      <c r="LOL403" s="332"/>
      <c r="LOM403" s="332"/>
      <c r="LON403" s="332"/>
      <c r="LOO403" s="332"/>
      <c r="LOP403" s="332"/>
      <c r="LOQ403" s="332"/>
      <c r="LOR403" s="332"/>
      <c r="LOS403" s="332"/>
      <c r="LOT403" s="332"/>
      <c r="LOU403" s="332"/>
      <c r="LOV403" s="332"/>
      <c r="LOW403" s="332"/>
      <c r="LOX403" s="332"/>
      <c r="LOY403" s="332"/>
      <c r="LOZ403" s="332"/>
      <c r="LPA403" s="332"/>
      <c r="LPB403" s="332"/>
      <c r="LPC403" s="332"/>
      <c r="LPD403" s="332"/>
      <c r="LPE403" s="332"/>
      <c r="LPF403" s="332"/>
      <c r="LPG403" s="332"/>
      <c r="LPH403" s="332"/>
      <c r="LPI403" s="332"/>
      <c r="LPJ403" s="332"/>
      <c r="LPK403" s="332"/>
      <c r="LPL403" s="332"/>
      <c r="LPM403" s="332"/>
      <c r="LPN403" s="332"/>
      <c r="LPO403" s="332"/>
      <c r="LPP403" s="332"/>
      <c r="LPQ403" s="332"/>
      <c r="LPR403" s="332"/>
      <c r="LPS403" s="332"/>
      <c r="LPT403" s="332"/>
      <c r="LPU403" s="332"/>
      <c r="LPV403" s="332"/>
      <c r="LPW403" s="332"/>
      <c r="LPX403" s="332"/>
      <c r="LPY403" s="332"/>
      <c r="LPZ403" s="332"/>
      <c r="LQA403" s="332"/>
      <c r="LQB403" s="332"/>
      <c r="LQC403" s="332"/>
      <c r="LQD403" s="332"/>
      <c r="LQE403" s="332"/>
      <c r="LQF403" s="332"/>
      <c r="LQG403" s="332"/>
      <c r="LQH403" s="332"/>
      <c r="LQI403" s="332"/>
      <c r="LQJ403" s="332"/>
      <c r="LQK403" s="332"/>
      <c r="LQL403" s="332"/>
      <c r="LQM403" s="332"/>
      <c r="LQN403" s="332"/>
      <c r="LQO403" s="332"/>
      <c r="LQP403" s="332"/>
      <c r="LQQ403" s="332"/>
      <c r="LQR403" s="332"/>
      <c r="LQS403" s="332"/>
      <c r="LQT403" s="332"/>
      <c r="LQU403" s="332"/>
      <c r="LQV403" s="332"/>
      <c r="LQW403" s="332"/>
      <c r="LQX403" s="332"/>
      <c r="LQY403" s="332"/>
      <c r="LQZ403" s="332"/>
      <c r="LRA403" s="332"/>
      <c r="LRB403" s="332"/>
      <c r="LRC403" s="332"/>
      <c r="LRD403" s="332"/>
      <c r="LRE403" s="332"/>
      <c r="LRF403" s="332"/>
      <c r="LRG403" s="332"/>
      <c r="LRH403" s="332"/>
      <c r="LRI403" s="332"/>
      <c r="LRJ403" s="332"/>
      <c r="LRK403" s="332"/>
      <c r="LRL403" s="332"/>
      <c r="LRM403" s="332"/>
      <c r="LRN403" s="332"/>
      <c r="LRO403" s="332"/>
      <c r="LRP403" s="332"/>
      <c r="LRQ403" s="332"/>
      <c r="LRR403" s="332"/>
      <c r="LRS403" s="332"/>
      <c r="LRT403" s="332"/>
      <c r="LRU403" s="332"/>
      <c r="LRV403" s="332"/>
      <c r="LRW403" s="332"/>
      <c r="LRX403" s="332"/>
      <c r="LRY403" s="332"/>
      <c r="LRZ403" s="332"/>
      <c r="LSA403" s="332"/>
      <c r="LSB403" s="332"/>
      <c r="LSC403" s="332"/>
      <c r="LSD403" s="332"/>
      <c r="LSE403" s="332"/>
      <c r="LSF403" s="332"/>
      <c r="LSG403" s="332"/>
      <c r="LSH403" s="332"/>
      <c r="LSI403" s="332"/>
      <c r="LSJ403" s="332"/>
      <c r="LSK403" s="332"/>
      <c r="LSL403" s="332"/>
      <c r="LSM403" s="332"/>
      <c r="LSN403" s="332"/>
      <c r="LSO403" s="332"/>
      <c r="LSP403" s="332"/>
      <c r="LSQ403" s="332"/>
      <c r="LSR403" s="332"/>
      <c r="LSS403" s="332"/>
      <c r="LST403" s="332"/>
      <c r="LSU403" s="332"/>
      <c r="LSV403" s="332"/>
      <c r="LSW403" s="332"/>
      <c r="LSX403" s="332"/>
      <c r="LSY403" s="332"/>
      <c r="LSZ403" s="332"/>
      <c r="LTA403" s="332"/>
      <c r="LTB403" s="332"/>
      <c r="LTC403" s="332"/>
      <c r="LTD403" s="332"/>
      <c r="LTE403" s="332"/>
      <c r="LTF403" s="332"/>
      <c r="LTG403" s="332"/>
      <c r="LTH403" s="332"/>
      <c r="LTI403" s="332"/>
      <c r="LTJ403" s="332"/>
      <c r="LTK403" s="332"/>
      <c r="LTL403" s="332"/>
      <c r="LTM403" s="332"/>
      <c r="LTN403" s="332"/>
      <c r="LTO403" s="332"/>
      <c r="LTP403" s="332"/>
      <c r="LTQ403" s="332"/>
      <c r="LTR403" s="332"/>
      <c r="LTS403" s="332"/>
      <c r="LTT403" s="332"/>
      <c r="LTU403" s="332"/>
      <c r="LTV403" s="332"/>
      <c r="LTW403" s="332"/>
      <c r="LTX403" s="332"/>
      <c r="LTY403" s="332"/>
      <c r="LTZ403" s="332"/>
      <c r="LUA403" s="332"/>
      <c r="LUB403" s="332"/>
      <c r="LUC403" s="332"/>
      <c r="LUD403" s="332"/>
      <c r="LUE403" s="332"/>
      <c r="LUF403" s="332"/>
      <c r="LUG403" s="332"/>
      <c r="LUH403" s="332"/>
      <c r="LUI403" s="332"/>
      <c r="LUJ403" s="332"/>
      <c r="LUK403" s="332"/>
      <c r="LUL403" s="332"/>
      <c r="LUM403" s="332"/>
      <c r="LUN403" s="332"/>
      <c r="LUO403" s="332"/>
      <c r="LUP403" s="332"/>
      <c r="LUQ403" s="332"/>
      <c r="LUR403" s="332"/>
      <c r="LUS403" s="332"/>
      <c r="LUT403" s="332"/>
      <c r="LUU403" s="332"/>
      <c r="LUV403" s="332"/>
      <c r="LUW403" s="332"/>
      <c r="LUX403" s="332"/>
      <c r="LUY403" s="332"/>
      <c r="LUZ403" s="332"/>
      <c r="LVA403" s="332"/>
      <c r="LVB403" s="332"/>
      <c r="LVC403" s="332"/>
      <c r="LVD403" s="332"/>
      <c r="LVE403" s="332"/>
      <c r="LVF403" s="332"/>
      <c r="LVG403" s="332"/>
      <c r="LVH403" s="332"/>
      <c r="LVI403" s="332"/>
      <c r="LVJ403" s="332"/>
      <c r="LVK403" s="332"/>
      <c r="LVL403" s="332"/>
      <c r="LVM403" s="332"/>
      <c r="LVN403" s="332"/>
      <c r="LVO403" s="332"/>
      <c r="LVP403" s="332"/>
      <c r="LVQ403" s="332"/>
      <c r="LVR403" s="332"/>
      <c r="LVS403" s="332"/>
      <c r="LVT403" s="332"/>
      <c r="LVU403" s="332"/>
      <c r="LVV403" s="332"/>
      <c r="LVW403" s="332"/>
      <c r="LVX403" s="332"/>
      <c r="LVY403" s="332"/>
      <c r="LVZ403" s="332"/>
      <c r="LWA403" s="332"/>
      <c r="LWB403" s="332"/>
      <c r="LWC403" s="332"/>
      <c r="LWD403" s="332"/>
      <c r="LWE403" s="332"/>
      <c r="LWF403" s="332"/>
      <c r="LWG403" s="332"/>
      <c r="LWH403" s="332"/>
      <c r="LWI403" s="332"/>
      <c r="LWJ403" s="332"/>
      <c r="LWK403" s="332"/>
      <c r="LWL403" s="332"/>
      <c r="LWM403" s="332"/>
      <c r="LWN403" s="332"/>
      <c r="LWO403" s="332"/>
      <c r="LWP403" s="332"/>
      <c r="LWQ403" s="332"/>
      <c r="LWR403" s="332"/>
      <c r="LWS403" s="332"/>
      <c r="LWT403" s="332"/>
      <c r="LWU403" s="332"/>
      <c r="LWV403" s="332"/>
      <c r="LWW403" s="332"/>
      <c r="LWX403" s="332"/>
      <c r="LWY403" s="332"/>
      <c r="LWZ403" s="332"/>
      <c r="LXA403" s="332"/>
      <c r="LXB403" s="332"/>
      <c r="LXC403" s="332"/>
      <c r="LXD403" s="332"/>
      <c r="LXE403" s="332"/>
      <c r="LXF403" s="332"/>
      <c r="LXG403" s="332"/>
      <c r="LXH403" s="332"/>
      <c r="LXI403" s="332"/>
      <c r="LXJ403" s="332"/>
      <c r="LXK403" s="332"/>
      <c r="LXL403" s="332"/>
      <c r="LXM403" s="332"/>
      <c r="LXN403" s="332"/>
      <c r="LXO403" s="332"/>
      <c r="LXP403" s="332"/>
      <c r="LXQ403" s="332"/>
      <c r="LXR403" s="332"/>
      <c r="LXS403" s="332"/>
      <c r="LXT403" s="332"/>
      <c r="LXU403" s="332"/>
      <c r="LXV403" s="332"/>
      <c r="LXW403" s="332"/>
      <c r="LXX403" s="332"/>
      <c r="LXY403" s="332"/>
      <c r="LXZ403" s="332"/>
      <c r="LYA403" s="332"/>
      <c r="LYB403" s="332"/>
      <c r="LYC403" s="332"/>
      <c r="LYD403" s="332"/>
      <c r="LYE403" s="332"/>
      <c r="LYF403" s="332"/>
      <c r="LYG403" s="332"/>
      <c r="LYH403" s="332"/>
      <c r="LYI403" s="332"/>
      <c r="LYJ403" s="332"/>
      <c r="LYK403" s="332"/>
      <c r="LYL403" s="332"/>
      <c r="LYM403" s="332"/>
      <c r="LYN403" s="332"/>
      <c r="LYO403" s="332"/>
      <c r="LYP403" s="332"/>
      <c r="LYQ403" s="332"/>
      <c r="LYR403" s="332"/>
      <c r="LYS403" s="332"/>
      <c r="LYT403" s="332"/>
      <c r="LYU403" s="332"/>
      <c r="LYV403" s="332"/>
      <c r="LYW403" s="332"/>
      <c r="LYX403" s="332"/>
      <c r="LYY403" s="332"/>
      <c r="LYZ403" s="332"/>
      <c r="LZA403" s="332"/>
      <c r="LZB403" s="332"/>
      <c r="LZC403" s="332"/>
      <c r="LZD403" s="332"/>
      <c r="LZE403" s="332"/>
      <c r="LZF403" s="332"/>
      <c r="LZG403" s="332"/>
      <c r="LZH403" s="332"/>
      <c r="LZI403" s="332"/>
      <c r="LZJ403" s="332"/>
      <c r="LZK403" s="332"/>
      <c r="LZL403" s="332"/>
      <c r="LZM403" s="332"/>
      <c r="LZN403" s="332"/>
      <c r="LZO403" s="332"/>
      <c r="LZP403" s="332"/>
      <c r="LZQ403" s="332"/>
      <c r="LZR403" s="332"/>
      <c r="LZS403" s="332"/>
      <c r="LZT403" s="332"/>
      <c r="LZU403" s="332"/>
      <c r="LZV403" s="332"/>
      <c r="LZW403" s="332"/>
      <c r="LZX403" s="332"/>
      <c r="LZY403" s="332"/>
      <c r="LZZ403" s="332"/>
      <c r="MAA403" s="332"/>
      <c r="MAB403" s="332"/>
      <c r="MAC403" s="332"/>
      <c r="MAD403" s="332"/>
      <c r="MAE403" s="332"/>
      <c r="MAF403" s="332"/>
      <c r="MAG403" s="332"/>
      <c r="MAH403" s="332"/>
      <c r="MAI403" s="332"/>
      <c r="MAJ403" s="332"/>
      <c r="MAK403" s="332"/>
      <c r="MAL403" s="332"/>
      <c r="MAM403" s="332"/>
      <c r="MAN403" s="332"/>
      <c r="MAO403" s="332"/>
      <c r="MAP403" s="332"/>
      <c r="MAQ403" s="332"/>
      <c r="MAR403" s="332"/>
      <c r="MAS403" s="332"/>
      <c r="MAT403" s="332"/>
      <c r="MAU403" s="332"/>
      <c r="MAV403" s="332"/>
      <c r="MAW403" s="332"/>
      <c r="MAX403" s="332"/>
      <c r="MAY403" s="332"/>
      <c r="MAZ403" s="332"/>
      <c r="MBA403" s="332"/>
      <c r="MBB403" s="332"/>
      <c r="MBC403" s="332"/>
      <c r="MBD403" s="332"/>
      <c r="MBE403" s="332"/>
      <c r="MBF403" s="332"/>
      <c r="MBG403" s="332"/>
      <c r="MBH403" s="332"/>
      <c r="MBI403" s="332"/>
      <c r="MBJ403" s="332"/>
      <c r="MBK403" s="332"/>
      <c r="MBL403" s="332"/>
      <c r="MBM403" s="332"/>
      <c r="MBN403" s="332"/>
      <c r="MBO403" s="332"/>
      <c r="MBP403" s="332"/>
      <c r="MBQ403" s="332"/>
      <c r="MBR403" s="332"/>
      <c r="MBS403" s="332"/>
      <c r="MBT403" s="332"/>
      <c r="MBU403" s="332"/>
      <c r="MBV403" s="332"/>
      <c r="MBW403" s="332"/>
      <c r="MBX403" s="332"/>
      <c r="MBY403" s="332"/>
      <c r="MBZ403" s="332"/>
      <c r="MCA403" s="332"/>
      <c r="MCB403" s="332"/>
      <c r="MCC403" s="332"/>
      <c r="MCD403" s="332"/>
      <c r="MCE403" s="332"/>
      <c r="MCF403" s="332"/>
      <c r="MCG403" s="332"/>
      <c r="MCH403" s="332"/>
      <c r="MCI403" s="332"/>
      <c r="MCJ403" s="332"/>
      <c r="MCK403" s="332"/>
      <c r="MCL403" s="332"/>
      <c r="MCM403" s="332"/>
      <c r="MCN403" s="332"/>
      <c r="MCO403" s="332"/>
      <c r="MCP403" s="332"/>
      <c r="MCQ403" s="332"/>
      <c r="MCR403" s="332"/>
      <c r="MCS403" s="332"/>
      <c r="MCT403" s="332"/>
      <c r="MCU403" s="332"/>
      <c r="MCV403" s="332"/>
      <c r="MCW403" s="332"/>
      <c r="MCX403" s="332"/>
      <c r="MCY403" s="332"/>
      <c r="MCZ403" s="332"/>
      <c r="MDA403" s="332"/>
      <c r="MDB403" s="332"/>
      <c r="MDC403" s="332"/>
      <c r="MDD403" s="332"/>
      <c r="MDE403" s="332"/>
      <c r="MDF403" s="332"/>
      <c r="MDG403" s="332"/>
      <c r="MDH403" s="332"/>
      <c r="MDI403" s="332"/>
      <c r="MDJ403" s="332"/>
      <c r="MDK403" s="332"/>
      <c r="MDL403" s="332"/>
      <c r="MDM403" s="332"/>
      <c r="MDN403" s="332"/>
      <c r="MDO403" s="332"/>
      <c r="MDP403" s="332"/>
      <c r="MDQ403" s="332"/>
      <c r="MDR403" s="332"/>
      <c r="MDS403" s="332"/>
      <c r="MDT403" s="332"/>
      <c r="MDU403" s="332"/>
      <c r="MDV403" s="332"/>
      <c r="MDW403" s="332"/>
      <c r="MDX403" s="332"/>
      <c r="MDY403" s="332"/>
      <c r="MDZ403" s="332"/>
      <c r="MEA403" s="332"/>
      <c r="MEB403" s="332"/>
      <c r="MEC403" s="332"/>
      <c r="MED403" s="332"/>
      <c r="MEE403" s="332"/>
      <c r="MEF403" s="332"/>
      <c r="MEG403" s="332"/>
      <c r="MEH403" s="332"/>
      <c r="MEI403" s="332"/>
      <c r="MEJ403" s="332"/>
      <c r="MEK403" s="332"/>
      <c r="MEL403" s="332"/>
      <c r="MEM403" s="332"/>
      <c r="MEN403" s="332"/>
      <c r="MEO403" s="332"/>
      <c r="MEP403" s="332"/>
      <c r="MEQ403" s="332"/>
      <c r="MER403" s="332"/>
      <c r="MES403" s="332"/>
      <c r="MET403" s="332"/>
      <c r="MEU403" s="332"/>
      <c r="MEV403" s="332"/>
      <c r="MEW403" s="332"/>
      <c r="MEX403" s="332"/>
      <c r="MEY403" s="332"/>
      <c r="MEZ403" s="332"/>
      <c r="MFA403" s="332"/>
      <c r="MFB403" s="332"/>
      <c r="MFC403" s="332"/>
      <c r="MFD403" s="332"/>
      <c r="MFE403" s="332"/>
      <c r="MFF403" s="332"/>
      <c r="MFG403" s="332"/>
      <c r="MFH403" s="332"/>
      <c r="MFI403" s="332"/>
      <c r="MFJ403" s="332"/>
      <c r="MFK403" s="332"/>
      <c r="MFL403" s="332"/>
      <c r="MFM403" s="332"/>
      <c r="MFN403" s="332"/>
      <c r="MFO403" s="332"/>
      <c r="MFP403" s="332"/>
      <c r="MFQ403" s="332"/>
      <c r="MFR403" s="332"/>
      <c r="MFS403" s="332"/>
      <c r="MFT403" s="332"/>
      <c r="MFU403" s="332"/>
      <c r="MFV403" s="332"/>
      <c r="MFW403" s="332"/>
      <c r="MFX403" s="332"/>
      <c r="MFY403" s="332"/>
      <c r="MFZ403" s="332"/>
      <c r="MGA403" s="332"/>
      <c r="MGB403" s="332"/>
      <c r="MGC403" s="332"/>
      <c r="MGD403" s="332"/>
      <c r="MGE403" s="332"/>
      <c r="MGF403" s="332"/>
      <c r="MGG403" s="332"/>
      <c r="MGH403" s="332"/>
      <c r="MGI403" s="332"/>
      <c r="MGJ403" s="332"/>
      <c r="MGK403" s="332"/>
      <c r="MGL403" s="332"/>
      <c r="MGM403" s="332"/>
      <c r="MGN403" s="332"/>
      <c r="MGO403" s="332"/>
      <c r="MGP403" s="332"/>
      <c r="MGQ403" s="332"/>
      <c r="MGR403" s="332"/>
      <c r="MGS403" s="332"/>
      <c r="MGT403" s="332"/>
      <c r="MGU403" s="332"/>
      <c r="MGV403" s="332"/>
      <c r="MGW403" s="332"/>
      <c r="MGX403" s="332"/>
      <c r="MGY403" s="332"/>
      <c r="MGZ403" s="332"/>
      <c r="MHA403" s="332"/>
      <c r="MHB403" s="332"/>
      <c r="MHC403" s="332"/>
      <c r="MHD403" s="332"/>
      <c r="MHE403" s="332"/>
      <c r="MHF403" s="332"/>
      <c r="MHG403" s="332"/>
      <c r="MHH403" s="332"/>
      <c r="MHI403" s="332"/>
      <c r="MHJ403" s="332"/>
      <c r="MHK403" s="332"/>
      <c r="MHL403" s="332"/>
      <c r="MHM403" s="332"/>
      <c r="MHN403" s="332"/>
      <c r="MHO403" s="332"/>
      <c r="MHP403" s="332"/>
      <c r="MHQ403" s="332"/>
      <c r="MHR403" s="332"/>
      <c r="MHS403" s="332"/>
      <c r="MHT403" s="332"/>
      <c r="MHU403" s="332"/>
      <c r="MHV403" s="332"/>
      <c r="MHW403" s="332"/>
      <c r="MHX403" s="332"/>
      <c r="MHY403" s="332"/>
      <c r="MHZ403" s="332"/>
      <c r="MIA403" s="332"/>
      <c r="MIB403" s="332"/>
      <c r="MIC403" s="332"/>
      <c r="MID403" s="332"/>
      <c r="MIE403" s="332"/>
      <c r="MIF403" s="332"/>
      <c r="MIG403" s="332"/>
      <c r="MIH403" s="332"/>
      <c r="MII403" s="332"/>
      <c r="MIJ403" s="332"/>
      <c r="MIK403" s="332"/>
      <c r="MIL403" s="332"/>
      <c r="MIM403" s="332"/>
      <c r="MIN403" s="332"/>
      <c r="MIO403" s="332"/>
      <c r="MIP403" s="332"/>
      <c r="MIQ403" s="332"/>
      <c r="MIR403" s="332"/>
      <c r="MIS403" s="332"/>
      <c r="MIT403" s="332"/>
      <c r="MIU403" s="332"/>
      <c r="MIV403" s="332"/>
      <c r="MIW403" s="332"/>
      <c r="MIX403" s="332"/>
      <c r="MIY403" s="332"/>
      <c r="MIZ403" s="332"/>
      <c r="MJA403" s="332"/>
      <c r="MJB403" s="332"/>
      <c r="MJC403" s="332"/>
      <c r="MJD403" s="332"/>
      <c r="MJE403" s="332"/>
      <c r="MJF403" s="332"/>
      <c r="MJG403" s="332"/>
      <c r="MJH403" s="332"/>
      <c r="MJI403" s="332"/>
      <c r="MJJ403" s="332"/>
      <c r="MJK403" s="332"/>
      <c r="MJL403" s="332"/>
      <c r="MJM403" s="332"/>
      <c r="MJN403" s="332"/>
      <c r="MJO403" s="332"/>
      <c r="MJP403" s="332"/>
      <c r="MJQ403" s="332"/>
      <c r="MJR403" s="332"/>
      <c r="MJS403" s="332"/>
      <c r="MJT403" s="332"/>
      <c r="MJU403" s="332"/>
      <c r="MJV403" s="332"/>
      <c r="MJW403" s="332"/>
      <c r="MJX403" s="332"/>
      <c r="MJY403" s="332"/>
      <c r="MJZ403" s="332"/>
      <c r="MKA403" s="332"/>
      <c r="MKB403" s="332"/>
      <c r="MKC403" s="332"/>
      <c r="MKD403" s="332"/>
      <c r="MKE403" s="332"/>
      <c r="MKF403" s="332"/>
      <c r="MKG403" s="332"/>
      <c r="MKH403" s="332"/>
      <c r="MKI403" s="332"/>
      <c r="MKJ403" s="332"/>
      <c r="MKK403" s="332"/>
      <c r="MKL403" s="332"/>
      <c r="MKM403" s="332"/>
      <c r="MKN403" s="332"/>
      <c r="MKO403" s="332"/>
      <c r="MKP403" s="332"/>
      <c r="MKQ403" s="332"/>
      <c r="MKR403" s="332"/>
      <c r="MKS403" s="332"/>
      <c r="MKT403" s="332"/>
      <c r="MKU403" s="332"/>
      <c r="MKV403" s="332"/>
      <c r="MKW403" s="332"/>
      <c r="MKX403" s="332"/>
      <c r="MKY403" s="332"/>
      <c r="MKZ403" s="332"/>
      <c r="MLA403" s="332"/>
      <c r="MLB403" s="332"/>
      <c r="MLC403" s="332"/>
      <c r="MLD403" s="332"/>
      <c r="MLE403" s="332"/>
      <c r="MLF403" s="332"/>
      <c r="MLG403" s="332"/>
      <c r="MLH403" s="332"/>
      <c r="MLI403" s="332"/>
      <c r="MLJ403" s="332"/>
      <c r="MLK403" s="332"/>
      <c r="MLL403" s="332"/>
      <c r="MLM403" s="332"/>
      <c r="MLN403" s="332"/>
      <c r="MLO403" s="332"/>
      <c r="MLP403" s="332"/>
      <c r="MLQ403" s="332"/>
      <c r="MLR403" s="332"/>
      <c r="MLS403" s="332"/>
      <c r="MLT403" s="332"/>
      <c r="MLU403" s="332"/>
      <c r="MLV403" s="332"/>
      <c r="MLW403" s="332"/>
      <c r="MLX403" s="332"/>
      <c r="MLY403" s="332"/>
      <c r="MLZ403" s="332"/>
      <c r="MMA403" s="332"/>
      <c r="MMB403" s="332"/>
      <c r="MMC403" s="332"/>
      <c r="MMD403" s="332"/>
      <c r="MME403" s="332"/>
      <c r="MMF403" s="332"/>
      <c r="MMG403" s="332"/>
      <c r="MMH403" s="332"/>
      <c r="MMI403" s="332"/>
      <c r="MMJ403" s="332"/>
      <c r="MMK403" s="332"/>
      <c r="MML403" s="332"/>
      <c r="MMM403" s="332"/>
      <c r="MMN403" s="332"/>
      <c r="MMO403" s="332"/>
      <c r="MMP403" s="332"/>
      <c r="MMQ403" s="332"/>
      <c r="MMR403" s="332"/>
      <c r="MMS403" s="332"/>
      <c r="MMT403" s="332"/>
      <c r="MMU403" s="332"/>
      <c r="MMV403" s="332"/>
      <c r="MMW403" s="332"/>
      <c r="MMX403" s="332"/>
      <c r="MMY403" s="332"/>
      <c r="MMZ403" s="332"/>
      <c r="MNA403" s="332"/>
      <c r="MNB403" s="332"/>
      <c r="MNC403" s="332"/>
      <c r="MND403" s="332"/>
      <c r="MNE403" s="332"/>
      <c r="MNF403" s="332"/>
      <c r="MNG403" s="332"/>
      <c r="MNH403" s="332"/>
      <c r="MNI403" s="332"/>
      <c r="MNJ403" s="332"/>
      <c r="MNK403" s="332"/>
      <c r="MNL403" s="332"/>
      <c r="MNM403" s="332"/>
      <c r="MNN403" s="332"/>
      <c r="MNO403" s="332"/>
      <c r="MNP403" s="332"/>
      <c r="MNQ403" s="332"/>
      <c r="MNR403" s="332"/>
      <c r="MNS403" s="332"/>
      <c r="MNT403" s="332"/>
      <c r="MNU403" s="332"/>
      <c r="MNV403" s="332"/>
      <c r="MNW403" s="332"/>
      <c r="MNX403" s="332"/>
      <c r="MNY403" s="332"/>
      <c r="MNZ403" s="332"/>
      <c r="MOA403" s="332"/>
      <c r="MOB403" s="332"/>
      <c r="MOC403" s="332"/>
      <c r="MOD403" s="332"/>
      <c r="MOE403" s="332"/>
      <c r="MOF403" s="332"/>
      <c r="MOG403" s="332"/>
      <c r="MOH403" s="332"/>
      <c r="MOI403" s="332"/>
      <c r="MOJ403" s="332"/>
      <c r="MOK403" s="332"/>
      <c r="MOL403" s="332"/>
      <c r="MOM403" s="332"/>
      <c r="MON403" s="332"/>
      <c r="MOO403" s="332"/>
      <c r="MOP403" s="332"/>
      <c r="MOQ403" s="332"/>
      <c r="MOR403" s="332"/>
      <c r="MOS403" s="332"/>
      <c r="MOT403" s="332"/>
      <c r="MOU403" s="332"/>
      <c r="MOV403" s="332"/>
      <c r="MOW403" s="332"/>
      <c r="MOX403" s="332"/>
      <c r="MOY403" s="332"/>
      <c r="MOZ403" s="332"/>
      <c r="MPA403" s="332"/>
      <c r="MPB403" s="332"/>
      <c r="MPC403" s="332"/>
      <c r="MPD403" s="332"/>
      <c r="MPE403" s="332"/>
      <c r="MPF403" s="332"/>
      <c r="MPG403" s="332"/>
      <c r="MPH403" s="332"/>
      <c r="MPI403" s="332"/>
      <c r="MPJ403" s="332"/>
      <c r="MPK403" s="332"/>
      <c r="MPL403" s="332"/>
      <c r="MPM403" s="332"/>
      <c r="MPN403" s="332"/>
      <c r="MPO403" s="332"/>
      <c r="MPP403" s="332"/>
      <c r="MPQ403" s="332"/>
      <c r="MPR403" s="332"/>
      <c r="MPS403" s="332"/>
      <c r="MPT403" s="332"/>
      <c r="MPU403" s="332"/>
      <c r="MPV403" s="332"/>
      <c r="MPW403" s="332"/>
      <c r="MPX403" s="332"/>
      <c r="MPY403" s="332"/>
      <c r="MPZ403" s="332"/>
      <c r="MQA403" s="332"/>
      <c r="MQB403" s="332"/>
      <c r="MQC403" s="332"/>
      <c r="MQD403" s="332"/>
      <c r="MQE403" s="332"/>
      <c r="MQF403" s="332"/>
      <c r="MQG403" s="332"/>
      <c r="MQH403" s="332"/>
      <c r="MQI403" s="332"/>
      <c r="MQJ403" s="332"/>
      <c r="MQK403" s="332"/>
      <c r="MQL403" s="332"/>
      <c r="MQM403" s="332"/>
      <c r="MQN403" s="332"/>
      <c r="MQO403" s="332"/>
      <c r="MQP403" s="332"/>
      <c r="MQQ403" s="332"/>
      <c r="MQR403" s="332"/>
      <c r="MQS403" s="332"/>
      <c r="MQT403" s="332"/>
      <c r="MQU403" s="332"/>
      <c r="MQV403" s="332"/>
      <c r="MQW403" s="332"/>
      <c r="MQX403" s="332"/>
      <c r="MQY403" s="332"/>
      <c r="MQZ403" s="332"/>
      <c r="MRA403" s="332"/>
      <c r="MRB403" s="332"/>
      <c r="MRC403" s="332"/>
      <c r="MRD403" s="332"/>
      <c r="MRE403" s="332"/>
      <c r="MRF403" s="332"/>
      <c r="MRG403" s="332"/>
      <c r="MRH403" s="332"/>
      <c r="MRI403" s="332"/>
      <c r="MRJ403" s="332"/>
      <c r="MRK403" s="332"/>
      <c r="MRL403" s="332"/>
      <c r="MRM403" s="332"/>
      <c r="MRN403" s="332"/>
      <c r="MRO403" s="332"/>
      <c r="MRP403" s="332"/>
      <c r="MRQ403" s="332"/>
      <c r="MRR403" s="332"/>
      <c r="MRS403" s="332"/>
      <c r="MRT403" s="332"/>
      <c r="MRU403" s="332"/>
      <c r="MRV403" s="332"/>
      <c r="MRW403" s="332"/>
      <c r="MRX403" s="332"/>
      <c r="MRY403" s="332"/>
      <c r="MRZ403" s="332"/>
      <c r="MSA403" s="332"/>
      <c r="MSB403" s="332"/>
      <c r="MSC403" s="332"/>
      <c r="MSD403" s="332"/>
      <c r="MSE403" s="332"/>
      <c r="MSF403" s="332"/>
      <c r="MSG403" s="332"/>
      <c r="MSH403" s="332"/>
      <c r="MSI403" s="332"/>
      <c r="MSJ403" s="332"/>
      <c r="MSK403" s="332"/>
      <c r="MSL403" s="332"/>
      <c r="MSM403" s="332"/>
      <c r="MSN403" s="332"/>
      <c r="MSO403" s="332"/>
      <c r="MSP403" s="332"/>
      <c r="MSQ403" s="332"/>
      <c r="MSR403" s="332"/>
      <c r="MSS403" s="332"/>
      <c r="MST403" s="332"/>
      <c r="MSU403" s="332"/>
      <c r="MSV403" s="332"/>
      <c r="MSW403" s="332"/>
      <c r="MSX403" s="332"/>
      <c r="MSY403" s="332"/>
      <c r="MSZ403" s="332"/>
      <c r="MTA403" s="332"/>
      <c r="MTB403" s="332"/>
      <c r="MTC403" s="332"/>
      <c r="MTD403" s="332"/>
      <c r="MTE403" s="332"/>
      <c r="MTF403" s="332"/>
      <c r="MTG403" s="332"/>
      <c r="MTH403" s="332"/>
      <c r="MTI403" s="332"/>
      <c r="MTJ403" s="332"/>
      <c r="MTK403" s="332"/>
      <c r="MTL403" s="332"/>
      <c r="MTM403" s="332"/>
      <c r="MTN403" s="332"/>
      <c r="MTO403" s="332"/>
      <c r="MTP403" s="332"/>
      <c r="MTQ403" s="332"/>
      <c r="MTR403" s="332"/>
      <c r="MTS403" s="332"/>
      <c r="MTT403" s="332"/>
      <c r="MTU403" s="332"/>
      <c r="MTV403" s="332"/>
      <c r="MTW403" s="332"/>
      <c r="MTX403" s="332"/>
      <c r="MTY403" s="332"/>
      <c r="MTZ403" s="332"/>
      <c r="MUA403" s="332"/>
      <c r="MUB403" s="332"/>
      <c r="MUC403" s="332"/>
      <c r="MUD403" s="332"/>
      <c r="MUE403" s="332"/>
      <c r="MUF403" s="332"/>
      <c r="MUG403" s="332"/>
      <c r="MUH403" s="332"/>
      <c r="MUI403" s="332"/>
      <c r="MUJ403" s="332"/>
      <c r="MUK403" s="332"/>
      <c r="MUL403" s="332"/>
      <c r="MUM403" s="332"/>
      <c r="MUN403" s="332"/>
      <c r="MUO403" s="332"/>
      <c r="MUP403" s="332"/>
      <c r="MUQ403" s="332"/>
      <c r="MUR403" s="332"/>
      <c r="MUS403" s="332"/>
      <c r="MUT403" s="332"/>
      <c r="MUU403" s="332"/>
      <c r="MUV403" s="332"/>
      <c r="MUW403" s="332"/>
      <c r="MUX403" s="332"/>
      <c r="MUY403" s="332"/>
      <c r="MUZ403" s="332"/>
      <c r="MVA403" s="332"/>
      <c r="MVB403" s="332"/>
      <c r="MVC403" s="332"/>
      <c r="MVD403" s="332"/>
      <c r="MVE403" s="332"/>
      <c r="MVF403" s="332"/>
      <c r="MVG403" s="332"/>
      <c r="MVH403" s="332"/>
      <c r="MVI403" s="332"/>
      <c r="MVJ403" s="332"/>
      <c r="MVK403" s="332"/>
      <c r="MVL403" s="332"/>
      <c r="MVM403" s="332"/>
      <c r="MVN403" s="332"/>
      <c r="MVO403" s="332"/>
      <c r="MVP403" s="332"/>
      <c r="MVQ403" s="332"/>
      <c r="MVR403" s="332"/>
      <c r="MVS403" s="332"/>
      <c r="MVT403" s="332"/>
      <c r="MVU403" s="332"/>
      <c r="MVV403" s="332"/>
      <c r="MVW403" s="332"/>
      <c r="MVX403" s="332"/>
      <c r="MVY403" s="332"/>
      <c r="MVZ403" s="332"/>
      <c r="MWA403" s="332"/>
      <c r="MWB403" s="332"/>
      <c r="MWC403" s="332"/>
      <c r="MWD403" s="332"/>
      <c r="MWE403" s="332"/>
      <c r="MWF403" s="332"/>
      <c r="MWG403" s="332"/>
      <c r="MWH403" s="332"/>
      <c r="MWI403" s="332"/>
      <c r="MWJ403" s="332"/>
      <c r="MWK403" s="332"/>
      <c r="MWL403" s="332"/>
      <c r="MWM403" s="332"/>
      <c r="MWN403" s="332"/>
      <c r="MWO403" s="332"/>
      <c r="MWP403" s="332"/>
      <c r="MWQ403" s="332"/>
      <c r="MWR403" s="332"/>
      <c r="MWS403" s="332"/>
      <c r="MWT403" s="332"/>
      <c r="MWU403" s="332"/>
      <c r="MWV403" s="332"/>
      <c r="MWW403" s="332"/>
      <c r="MWX403" s="332"/>
      <c r="MWY403" s="332"/>
      <c r="MWZ403" s="332"/>
      <c r="MXA403" s="332"/>
      <c r="MXB403" s="332"/>
      <c r="MXC403" s="332"/>
      <c r="MXD403" s="332"/>
      <c r="MXE403" s="332"/>
      <c r="MXF403" s="332"/>
      <c r="MXG403" s="332"/>
      <c r="MXH403" s="332"/>
      <c r="MXI403" s="332"/>
      <c r="MXJ403" s="332"/>
      <c r="MXK403" s="332"/>
      <c r="MXL403" s="332"/>
      <c r="MXM403" s="332"/>
      <c r="MXN403" s="332"/>
      <c r="MXO403" s="332"/>
      <c r="MXP403" s="332"/>
      <c r="MXQ403" s="332"/>
      <c r="MXR403" s="332"/>
      <c r="MXS403" s="332"/>
      <c r="MXT403" s="332"/>
      <c r="MXU403" s="332"/>
      <c r="MXV403" s="332"/>
      <c r="MXW403" s="332"/>
      <c r="MXX403" s="332"/>
      <c r="MXY403" s="332"/>
      <c r="MXZ403" s="332"/>
      <c r="MYA403" s="332"/>
      <c r="MYB403" s="332"/>
      <c r="MYC403" s="332"/>
      <c r="MYD403" s="332"/>
      <c r="MYE403" s="332"/>
      <c r="MYF403" s="332"/>
      <c r="MYG403" s="332"/>
      <c r="MYH403" s="332"/>
      <c r="MYI403" s="332"/>
      <c r="MYJ403" s="332"/>
      <c r="MYK403" s="332"/>
      <c r="MYL403" s="332"/>
      <c r="MYM403" s="332"/>
      <c r="MYN403" s="332"/>
      <c r="MYO403" s="332"/>
      <c r="MYP403" s="332"/>
      <c r="MYQ403" s="332"/>
      <c r="MYR403" s="332"/>
      <c r="MYS403" s="332"/>
      <c r="MYT403" s="332"/>
      <c r="MYU403" s="332"/>
      <c r="MYV403" s="332"/>
      <c r="MYW403" s="332"/>
      <c r="MYX403" s="332"/>
      <c r="MYY403" s="332"/>
      <c r="MYZ403" s="332"/>
      <c r="MZA403" s="332"/>
      <c r="MZB403" s="332"/>
      <c r="MZC403" s="332"/>
      <c r="MZD403" s="332"/>
      <c r="MZE403" s="332"/>
      <c r="MZF403" s="332"/>
      <c r="MZG403" s="332"/>
      <c r="MZH403" s="332"/>
      <c r="MZI403" s="332"/>
      <c r="MZJ403" s="332"/>
      <c r="MZK403" s="332"/>
      <c r="MZL403" s="332"/>
      <c r="MZM403" s="332"/>
      <c r="MZN403" s="332"/>
      <c r="MZO403" s="332"/>
      <c r="MZP403" s="332"/>
      <c r="MZQ403" s="332"/>
      <c r="MZR403" s="332"/>
      <c r="MZS403" s="332"/>
      <c r="MZT403" s="332"/>
      <c r="MZU403" s="332"/>
      <c r="MZV403" s="332"/>
      <c r="MZW403" s="332"/>
      <c r="MZX403" s="332"/>
      <c r="MZY403" s="332"/>
      <c r="MZZ403" s="332"/>
      <c r="NAA403" s="332"/>
      <c r="NAB403" s="332"/>
      <c r="NAC403" s="332"/>
      <c r="NAD403" s="332"/>
      <c r="NAE403" s="332"/>
      <c r="NAF403" s="332"/>
      <c r="NAG403" s="332"/>
      <c r="NAH403" s="332"/>
      <c r="NAI403" s="332"/>
      <c r="NAJ403" s="332"/>
      <c r="NAK403" s="332"/>
      <c r="NAL403" s="332"/>
      <c r="NAM403" s="332"/>
      <c r="NAN403" s="332"/>
      <c r="NAO403" s="332"/>
      <c r="NAP403" s="332"/>
      <c r="NAQ403" s="332"/>
      <c r="NAR403" s="332"/>
      <c r="NAS403" s="332"/>
      <c r="NAT403" s="332"/>
      <c r="NAU403" s="332"/>
      <c r="NAV403" s="332"/>
      <c r="NAW403" s="332"/>
      <c r="NAX403" s="332"/>
      <c r="NAY403" s="332"/>
      <c r="NAZ403" s="332"/>
      <c r="NBA403" s="332"/>
      <c r="NBB403" s="332"/>
      <c r="NBC403" s="332"/>
      <c r="NBD403" s="332"/>
      <c r="NBE403" s="332"/>
      <c r="NBF403" s="332"/>
      <c r="NBG403" s="332"/>
      <c r="NBH403" s="332"/>
      <c r="NBI403" s="332"/>
      <c r="NBJ403" s="332"/>
      <c r="NBK403" s="332"/>
      <c r="NBL403" s="332"/>
      <c r="NBM403" s="332"/>
      <c r="NBN403" s="332"/>
      <c r="NBO403" s="332"/>
      <c r="NBP403" s="332"/>
      <c r="NBQ403" s="332"/>
      <c r="NBR403" s="332"/>
      <c r="NBS403" s="332"/>
      <c r="NBT403" s="332"/>
      <c r="NBU403" s="332"/>
      <c r="NBV403" s="332"/>
      <c r="NBW403" s="332"/>
      <c r="NBX403" s="332"/>
      <c r="NBY403" s="332"/>
      <c r="NBZ403" s="332"/>
      <c r="NCA403" s="332"/>
      <c r="NCB403" s="332"/>
      <c r="NCC403" s="332"/>
      <c r="NCD403" s="332"/>
      <c r="NCE403" s="332"/>
      <c r="NCF403" s="332"/>
      <c r="NCG403" s="332"/>
      <c r="NCH403" s="332"/>
      <c r="NCI403" s="332"/>
      <c r="NCJ403" s="332"/>
      <c r="NCK403" s="332"/>
      <c r="NCL403" s="332"/>
      <c r="NCM403" s="332"/>
      <c r="NCN403" s="332"/>
      <c r="NCO403" s="332"/>
      <c r="NCP403" s="332"/>
      <c r="NCQ403" s="332"/>
      <c r="NCR403" s="332"/>
      <c r="NCS403" s="332"/>
      <c r="NCT403" s="332"/>
      <c r="NCU403" s="332"/>
      <c r="NCV403" s="332"/>
      <c r="NCW403" s="332"/>
      <c r="NCX403" s="332"/>
      <c r="NCY403" s="332"/>
      <c r="NCZ403" s="332"/>
      <c r="NDA403" s="332"/>
      <c r="NDB403" s="332"/>
      <c r="NDC403" s="332"/>
      <c r="NDD403" s="332"/>
      <c r="NDE403" s="332"/>
      <c r="NDF403" s="332"/>
      <c r="NDG403" s="332"/>
      <c r="NDH403" s="332"/>
      <c r="NDI403" s="332"/>
      <c r="NDJ403" s="332"/>
      <c r="NDK403" s="332"/>
      <c r="NDL403" s="332"/>
      <c r="NDM403" s="332"/>
      <c r="NDN403" s="332"/>
      <c r="NDO403" s="332"/>
      <c r="NDP403" s="332"/>
      <c r="NDQ403" s="332"/>
      <c r="NDR403" s="332"/>
      <c r="NDS403" s="332"/>
      <c r="NDT403" s="332"/>
      <c r="NDU403" s="332"/>
      <c r="NDV403" s="332"/>
      <c r="NDW403" s="332"/>
      <c r="NDX403" s="332"/>
      <c r="NDY403" s="332"/>
      <c r="NDZ403" s="332"/>
      <c r="NEA403" s="332"/>
      <c r="NEB403" s="332"/>
      <c r="NEC403" s="332"/>
      <c r="NED403" s="332"/>
      <c r="NEE403" s="332"/>
      <c r="NEF403" s="332"/>
      <c r="NEG403" s="332"/>
      <c r="NEH403" s="332"/>
      <c r="NEI403" s="332"/>
      <c r="NEJ403" s="332"/>
      <c r="NEK403" s="332"/>
      <c r="NEL403" s="332"/>
      <c r="NEM403" s="332"/>
      <c r="NEN403" s="332"/>
      <c r="NEO403" s="332"/>
      <c r="NEP403" s="332"/>
      <c r="NEQ403" s="332"/>
      <c r="NER403" s="332"/>
      <c r="NES403" s="332"/>
      <c r="NET403" s="332"/>
      <c r="NEU403" s="332"/>
      <c r="NEV403" s="332"/>
      <c r="NEW403" s="332"/>
      <c r="NEX403" s="332"/>
      <c r="NEY403" s="332"/>
      <c r="NEZ403" s="332"/>
      <c r="NFA403" s="332"/>
      <c r="NFB403" s="332"/>
      <c r="NFC403" s="332"/>
      <c r="NFD403" s="332"/>
      <c r="NFE403" s="332"/>
      <c r="NFF403" s="332"/>
      <c r="NFG403" s="332"/>
      <c r="NFH403" s="332"/>
      <c r="NFI403" s="332"/>
      <c r="NFJ403" s="332"/>
      <c r="NFK403" s="332"/>
      <c r="NFL403" s="332"/>
      <c r="NFM403" s="332"/>
      <c r="NFN403" s="332"/>
      <c r="NFO403" s="332"/>
      <c r="NFP403" s="332"/>
      <c r="NFQ403" s="332"/>
      <c r="NFR403" s="332"/>
      <c r="NFS403" s="332"/>
      <c r="NFT403" s="332"/>
      <c r="NFU403" s="332"/>
      <c r="NFV403" s="332"/>
      <c r="NFW403" s="332"/>
      <c r="NFX403" s="332"/>
      <c r="NFY403" s="332"/>
      <c r="NFZ403" s="332"/>
      <c r="NGA403" s="332"/>
      <c r="NGB403" s="332"/>
      <c r="NGC403" s="332"/>
      <c r="NGD403" s="332"/>
      <c r="NGE403" s="332"/>
      <c r="NGF403" s="332"/>
      <c r="NGG403" s="332"/>
      <c r="NGH403" s="332"/>
      <c r="NGI403" s="332"/>
      <c r="NGJ403" s="332"/>
      <c r="NGK403" s="332"/>
      <c r="NGL403" s="332"/>
      <c r="NGM403" s="332"/>
      <c r="NGN403" s="332"/>
      <c r="NGO403" s="332"/>
      <c r="NGP403" s="332"/>
      <c r="NGQ403" s="332"/>
      <c r="NGR403" s="332"/>
      <c r="NGS403" s="332"/>
      <c r="NGT403" s="332"/>
      <c r="NGU403" s="332"/>
      <c r="NGV403" s="332"/>
      <c r="NGW403" s="332"/>
      <c r="NGX403" s="332"/>
      <c r="NGY403" s="332"/>
      <c r="NGZ403" s="332"/>
      <c r="NHA403" s="332"/>
      <c r="NHB403" s="332"/>
      <c r="NHC403" s="332"/>
      <c r="NHD403" s="332"/>
      <c r="NHE403" s="332"/>
      <c r="NHF403" s="332"/>
      <c r="NHG403" s="332"/>
      <c r="NHH403" s="332"/>
      <c r="NHI403" s="332"/>
      <c r="NHJ403" s="332"/>
      <c r="NHK403" s="332"/>
      <c r="NHL403" s="332"/>
      <c r="NHM403" s="332"/>
      <c r="NHN403" s="332"/>
      <c r="NHO403" s="332"/>
      <c r="NHP403" s="332"/>
      <c r="NHQ403" s="332"/>
      <c r="NHR403" s="332"/>
      <c r="NHS403" s="332"/>
      <c r="NHT403" s="332"/>
      <c r="NHU403" s="332"/>
      <c r="NHV403" s="332"/>
      <c r="NHW403" s="332"/>
      <c r="NHX403" s="332"/>
      <c r="NHY403" s="332"/>
      <c r="NHZ403" s="332"/>
      <c r="NIA403" s="332"/>
      <c r="NIB403" s="332"/>
      <c r="NIC403" s="332"/>
      <c r="NID403" s="332"/>
      <c r="NIE403" s="332"/>
      <c r="NIF403" s="332"/>
      <c r="NIG403" s="332"/>
      <c r="NIH403" s="332"/>
      <c r="NII403" s="332"/>
      <c r="NIJ403" s="332"/>
      <c r="NIK403" s="332"/>
      <c r="NIL403" s="332"/>
      <c r="NIM403" s="332"/>
      <c r="NIN403" s="332"/>
      <c r="NIO403" s="332"/>
      <c r="NIP403" s="332"/>
      <c r="NIQ403" s="332"/>
      <c r="NIR403" s="332"/>
      <c r="NIS403" s="332"/>
      <c r="NIT403" s="332"/>
      <c r="NIU403" s="332"/>
      <c r="NIV403" s="332"/>
      <c r="NIW403" s="332"/>
      <c r="NIX403" s="332"/>
      <c r="NIY403" s="332"/>
      <c r="NIZ403" s="332"/>
      <c r="NJA403" s="332"/>
      <c r="NJB403" s="332"/>
      <c r="NJC403" s="332"/>
      <c r="NJD403" s="332"/>
      <c r="NJE403" s="332"/>
      <c r="NJF403" s="332"/>
      <c r="NJG403" s="332"/>
      <c r="NJH403" s="332"/>
      <c r="NJI403" s="332"/>
      <c r="NJJ403" s="332"/>
      <c r="NJK403" s="332"/>
      <c r="NJL403" s="332"/>
      <c r="NJM403" s="332"/>
      <c r="NJN403" s="332"/>
      <c r="NJO403" s="332"/>
      <c r="NJP403" s="332"/>
      <c r="NJQ403" s="332"/>
      <c r="NJR403" s="332"/>
      <c r="NJS403" s="332"/>
      <c r="NJT403" s="332"/>
      <c r="NJU403" s="332"/>
      <c r="NJV403" s="332"/>
      <c r="NJW403" s="332"/>
      <c r="NJX403" s="332"/>
      <c r="NJY403" s="332"/>
      <c r="NJZ403" s="332"/>
      <c r="NKA403" s="332"/>
      <c r="NKB403" s="332"/>
      <c r="NKC403" s="332"/>
      <c r="NKD403" s="332"/>
      <c r="NKE403" s="332"/>
      <c r="NKF403" s="332"/>
      <c r="NKG403" s="332"/>
      <c r="NKH403" s="332"/>
      <c r="NKI403" s="332"/>
      <c r="NKJ403" s="332"/>
      <c r="NKK403" s="332"/>
      <c r="NKL403" s="332"/>
      <c r="NKM403" s="332"/>
      <c r="NKN403" s="332"/>
      <c r="NKO403" s="332"/>
      <c r="NKP403" s="332"/>
      <c r="NKQ403" s="332"/>
      <c r="NKR403" s="332"/>
      <c r="NKS403" s="332"/>
      <c r="NKT403" s="332"/>
      <c r="NKU403" s="332"/>
      <c r="NKV403" s="332"/>
      <c r="NKW403" s="332"/>
      <c r="NKX403" s="332"/>
      <c r="NKY403" s="332"/>
      <c r="NKZ403" s="332"/>
      <c r="NLA403" s="332"/>
      <c r="NLB403" s="332"/>
      <c r="NLC403" s="332"/>
      <c r="NLD403" s="332"/>
      <c r="NLE403" s="332"/>
      <c r="NLF403" s="332"/>
      <c r="NLG403" s="332"/>
      <c r="NLH403" s="332"/>
      <c r="NLI403" s="332"/>
      <c r="NLJ403" s="332"/>
      <c r="NLK403" s="332"/>
      <c r="NLL403" s="332"/>
      <c r="NLM403" s="332"/>
      <c r="NLN403" s="332"/>
      <c r="NLO403" s="332"/>
      <c r="NLP403" s="332"/>
      <c r="NLQ403" s="332"/>
      <c r="NLR403" s="332"/>
      <c r="NLS403" s="332"/>
      <c r="NLT403" s="332"/>
      <c r="NLU403" s="332"/>
      <c r="NLV403" s="332"/>
      <c r="NLW403" s="332"/>
      <c r="NLX403" s="332"/>
      <c r="NLY403" s="332"/>
      <c r="NLZ403" s="332"/>
      <c r="NMA403" s="332"/>
      <c r="NMB403" s="332"/>
      <c r="NMC403" s="332"/>
      <c r="NMD403" s="332"/>
      <c r="NME403" s="332"/>
      <c r="NMF403" s="332"/>
      <c r="NMG403" s="332"/>
      <c r="NMH403" s="332"/>
      <c r="NMI403" s="332"/>
      <c r="NMJ403" s="332"/>
      <c r="NMK403" s="332"/>
      <c r="NML403" s="332"/>
      <c r="NMM403" s="332"/>
      <c r="NMN403" s="332"/>
      <c r="NMO403" s="332"/>
      <c r="NMP403" s="332"/>
      <c r="NMQ403" s="332"/>
      <c r="NMR403" s="332"/>
      <c r="NMS403" s="332"/>
      <c r="NMT403" s="332"/>
      <c r="NMU403" s="332"/>
      <c r="NMV403" s="332"/>
      <c r="NMW403" s="332"/>
      <c r="NMX403" s="332"/>
      <c r="NMY403" s="332"/>
      <c r="NMZ403" s="332"/>
      <c r="NNA403" s="332"/>
      <c r="NNB403" s="332"/>
      <c r="NNC403" s="332"/>
      <c r="NND403" s="332"/>
      <c r="NNE403" s="332"/>
      <c r="NNF403" s="332"/>
      <c r="NNG403" s="332"/>
      <c r="NNH403" s="332"/>
      <c r="NNI403" s="332"/>
      <c r="NNJ403" s="332"/>
      <c r="NNK403" s="332"/>
      <c r="NNL403" s="332"/>
      <c r="NNM403" s="332"/>
      <c r="NNN403" s="332"/>
      <c r="NNO403" s="332"/>
      <c r="NNP403" s="332"/>
      <c r="NNQ403" s="332"/>
      <c r="NNR403" s="332"/>
      <c r="NNS403" s="332"/>
      <c r="NNT403" s="332"/>
      <c r="NNU403" s="332"/>
      <c r="NNV403" s="332"/>
      <c r="NNW403" s="332"/>
      <c r="NNX403" s="332"/>
      <c r="NNY403" s="332"/>
      <c r="NNZ403" s="332"/>
      <c r="NOA403" s="332"/>
      <c r="NOB403" s="332"/>
      <c r="NOC403" s="332"/>
      <c r="NOD403" s="332"/>
      <c r="NOE403" s="332"/>
      <c r="NOF403" s="332"/>
      <c r="NOG403" s="332"/>
      <c r="NOH403" s="332"/>
      <c r="NOI403" s="332"/>
      <c r="NOJ403" s="332"/>
      <c r="NOK403" s="332"/>
      <c r="NOL403" s="332"/>
      <c r="NOM403" s="332"/>
      <c r="NON403" s="332"/>
      <c r="NOO403" s="332"/>
      <c r="NOP403" s="332"/>
      <c r="NOQ403" s="332"/>
      <c r="NOR403" s="332"/>
      <c r="NOS403" s="332"/>
      <c r="NOT403" s="332"/>
      <c r="NOU403" s="332"/>
      <c r="NOV403" s="332"/>
      <c r="NOW403" s="332"/>
      <c r="NOX403" s="332"/>
      <c r="NOY403" s="332"/>
      <c r="NOZ403" s="332"/>
      <c r="NPA403" s="332"/>
      <c r="NPB403" s="332"/>
      <c r="NPC403" s="332"/>
      <c r="NPD403" s="332"/>
      <c r="NPE403" s="332"/>
      <c r="NPF403" s="332"/>
      <c r="NPG403" s="332"/>
      <c r="NPH403" s="332"/>
      <c r="NPI403" s="332"/>
      <c r="NPJ403" s="332"/>
      <c r="NPK403" s="332"/>
      <c r="NPL403" s="332"/>
      <c r="NPM403" s="332"/>
      <c r="NPN403" s="332"/>
      <c r="NPO403" s="332"/>
      <c r="NPP403" s="332"/>
      <c r="NPQ403" s="332"/>
      <c r="NPR403" s="332"/>
      <c r="NPS403" s="332"/>
      <c r="NPT403" s="332"/>
      <c r="NPU403" s="332"/>
      <c r="NPV403" s="332"/>
      <c r="NPW403" s="332"/>
      <c r="NPX403" s="332"/>
      <c r="NPY403" s="332"/>
      <c r="NPZ403" s="332"/>
      <c r="NQA403" s="332"/>
      <c r="NQB403" s="332"/>
      <c r="NQC403" s="332"/>
      <c r="NQD403" s="332"/>
      <c r="NQE403" s="332"/>
      <c r="NQF403" s="332"/>
      <c r="NQG403" s="332"/>
      <c r="NQH403" s="332"/>
      <c r="NQI403" s="332"/>
      <c r="NQJ403" s="332"/>
      <c r="NQK403" s="332"/>
      <c r="NQL403" s="332"/>
      <c r="NQM403" s="332"/>
      <c r="NQN403" s="332"/>
      <c r="NQO403" s="332"/>
      <c r="NQP403" s="332"/>
      <c r="NQQ403" s="332"/>
      <c r="NQR403" s="332"/>
      <c r="NQS403" s="332"/>
      <c r="NQT403" s="332"/>
      <c r="NQU403" s="332"/>
      <c r="NQV403" s="332"/>
      <c r="NQW403" s="332"/>
      <c r="NQX403" s="332"/>
      <c r="NQY403" s="332"/>
      <c r="NQZ403" s="332"/>
      <c r="NRA403" s="332"/>
      <c r="NRB403" s="332"/>
      <c r="NRC403" s="332"/>
      <c r="NRD403" s="332"/>
      <c r="NRE403" s="332"/>
      <c r="NRF403" s="332"/>
      <c r="NRG403" s="332"/>
      <c r="NRH403" s="332"/>
      <c r="NRI403" s="332"/>
      <c r="NRJ403" s="332"/>
      <c r="NRK403" s="332"/>
      <c r="NRL403" s="332"/>
      <c r="NRM403" s="332"/>
      <c r="NRN403" s="332"/>
      <c r="NRO403" s="332"/>
      <c r="NRP403" s="332"/>
      <c r="NRQ403" s="332"/>
      <c r="NRR403" s="332"/>
      <c r="NRS403" s="332"/>
      <c r="NRT403" s="332"/>
      <c r="NRU403" s="332"/>
      <c r="NRV403" s="332"/>
      <c r="NRW403" s="332"/>
      <c r="NRX403" s="332"/>
      <c r="NRY403" s="332"/>
      <c r="NRZ403" s="332"/>
      <c r="NSA403" s="332"/>
      <c r="NSB403" s="332"/>
      <c r="NSC403" s="332"/>
      <c r="NSD403" s="332"/>
      <c r="NSE403" s="332"/>
      <c r="NSF403" s="332"/>
      <c r="NSG403" s="332"/>
      <c r="NSH403" s="332"/>
      <c r="NSI403" s="332"/>
      <c r="NSJ403" s="332"/>
      <c r="NSK403" s="332"/>
      <c r="NSL403" s="332"/>
      <c r="NSM403" s="332"/>
      <c r="NSN403" s="332"/>
      <c r="NSO403" s="332"/>
      <c r="NSP403" s="332"/>
      <c r="NSQ403" s="332"/>
      <c r="NSR403" s="332"/>
      <c r="NSS403" s="332"/>
      <c r="NST403" s="332"/>
      <c r="NSU403" s="332"/>
      <c r="NSV403" s="332"/>
      <c r="NSW403" s="332"/>
      <c r="NSX403" s="332"/>
      <c r="NSY403" s="332"/>
      <c r="NSZ403" s="332"/>
      <c r="NTA403" s="332"/>
      <c r="NTB403" s="332"/>
      <c r="NTC403" s="332"/>
      <c r="NTD403" s="332"/>
      <c r="NTE403" s="332"/>
      <c r="NTF403" s="332"/>
      <c r="NTG403" s="332"/>
      <c r="NTH403" s="332"/>
      <c r="NTI403" s="332"/>
      <c r="NTJ403" s="332"/>
      <c r="NTK403" s="332"/>
      <c r="NTL403" s="332"/>
      <c r="NTM403" s="332"/>
      <c r="NTN403" s="332"/>
      <c r="NTO403" s="332"/>
      <c r="NTP403" s="332"/>
      <c r="NTQ403" s="332"/>
      <c r="NTR403" s="332"/>
      <c r="NTS403" s="332"/>
      <c r="NTT403" s="332"/>
      <c r="NTU403" s="332"/>
      <c r="NTV403" s="332"/>
      <c r="NTW403" s="332"/>
      <c r="NTX403" s="332"/>
      <c r="NTY403" s="332"/>
      <c r="NTZ403" s="332"/>
      <c r="NUA403" s="332"/>
      <c r="NUB403" s="332"/>
      <c r="NUC403" s="332"/>
      <c r="NUD403" s="332"/>
      <c r="NUE403" s="332"/>
      <c r="NUF403" s="332"/>
      <c r="NUG403" s="332"/>
      <c r="NUH403" s="332"/>
      <c r="NUI403" s="332"/>
      <c r="NUJ403" s="332"/>
      <c r="NUK403" s="332"/>
      <c r="NUL403" s="332"/>
      <c r="NUM403" s="332"/>
      <c r="NUN403" s="332"/>
      <c r="NUO403" s="332"/>
      <c r="NUP403" s="332"/>
      <c r="NUQ403" s="332"/>
      <c r="NUR403" s="332"/>
      <c r="NUS403" s="332"/>
      <c r="NUT403" s="332"/>
      <c r="NUU403" s="332"/>
      <c r="NUV403" s="332"/>
      <c r="NUW403" s="332"/>
      <c r="NUX403" s="332"/>
      <c r="NUY403" s="332"/>
      <c r="NUZ403" s="332"/>
      <c r="NVA403" s="332"/>
      <c r="NVB403" s="332"/>
      <c r="NVC403" s="332"/>
      <c r="NVD403" s="332"/>
      <c r="NVE403" s="332"/>
      <c r="NVF403" s="332"/>
      <c r="NVG403" s="332"/>
      <c r="NVH403" s="332"/>
      <c r="NVI403" s="332"/>
      <c r="NVJ403" s="332"/>
      <c r="NVK403" s="332"/>
      <c r="NVL403" s="332"/>
      <c r="NVM403" s="332"/>
      <c r="NVN403" s="332"/>
      <c r="NVO403" s="332"/>
      <c r="NVP403" s="332"/>
      <c r="NVQ403" s="332"/>
      <c r="NVR403" s="332"/>
      <c r="NVS403" s="332"/>
      <c r="NVT403" s="332"/>
      <c r="NVU403" s="332"/>
      <c r="NVV403" s="332"/>
      <c r="NVW403" s="332"/>
      <c r="NVX403" s="332"/>
      <c r="NVY403" s="332"/>
      <c r="NVZ403" s="332"/>
      <c r="NWA403" s="332"/>
      <c r="NWB403" s="332"/>
      <c r="NWC403" s="332"/>
      <c r="NWD403" s="332"/>
      <c r="NWE403" s="332"/>
      <c r="NWF403" s="332"/>
      <c r="NWG403" s="332"/>
      <c r="NWH403" s="332"/>
      <c r="NWI403" s="332"/>
      <c r="NWJ403" s="332"/>
      <c r="NWK403" s="332"/>
      <c r="NWL403" s="332"/>
      <c r="NWM403" s="332"/>
      <c r="NWN403" s="332"/>
      <c r="NWO403" s="332"/>
      <c r="NWP403" s="332"/>
      <c r="NWQ403" s="332"/>
      <c r="NWR403" s="332"/>
      <c r="NWS403" s="332"/>
      <c r="NWT403" s="332"/>
      <c r="NWU403" s="332"/>
      <c r="NWV403" s="332"/>
      <c r="NWW403" s="332"/>
      <c r="NWX403" s="332"/>
      <c r="NWY403" s="332"/>
      <c r="NWZ403" s="332"/>
      <c r="NXA403" s="332"/>
      <c r="NXB403" s="332"/>
      <c r="NXC403" s="332"/>
      <c r="NXD403" s="332"/>
      <c r="NXE403" s="332"/>
      <c r="NXF403" s="332"/>
      <c r="NXG403" s="332"/>
      <c r="NXH403" s="332"/>
      <c r="NXI403" s="332"/>
      <c r="NXJ403" s="332"/>
      <c r="NXK403" s="332"/>
      <c r="NXL403" s="332"/>
      <c r="NXM403" s="332"/>
      <c r="NXN403" s="332"/>
      <c r="NXO403" s="332"/>
      <c r="NXP403" s="332"/>
      <c r="NXQ403" s="332"/>
      <c r="NXR403" s="332"/>
      <c r="NXS403" s="332"/>
      <c r="NXT403" s="332"/>
      <c r="NXU403" s="332"/>
      <c r="NXV403" s="332"/>
      <c r="NXW403" s="332"/>
      <c r="NXX403" s="332"/>
      <c r="NXY403" s="332"/>
      <c r="NXZ403" s="332"/>
      <c r="NYA403" s="332"/>
      <c r="NYB403" s="332"/>
      <c r="NYC403" s="332"/>
      <c r="NYD403" s="332"/>
      <c r="NYE403" s="332"/>
      <c r="NYF403" s="332"/>
      <c r="NYG403" s="332"/>
      <c r="NYH403" s="332"/>
      <c r="NYI403" s="332"/>
      <c r="NYJ403" s="332"/>
      <c r="NYK403" s="332"/>
      <c r="NYL403" s="332"/>
      <c r="NYM403" s="332"/>
      <c r="NYN403" s="332"/>
      <c r="NYO403" s="332"/>
      <c r="NYP403" s="332"/>
      <c r="NYQ403" s="332"/>
      <c r="NYR403" s="332"/>
      <c r="NYS403" s="332"/>
      <c r="NYT403" s="332"/>
      <c r="NYU403" s="332"/>
      <c r="NYV403" s="332"/>
      <c r="NYW403" s="332"/>
      <c r="NYX403" s="332"/>
      <c r="NYY403" s="332"/>
      <c r="NYZ403" s="332"/>
      <c r="NZA403" s="332"/>
      <c r="NZB403" s="332"/>
      <c r="NZC403" s="332"/>
      <c r="NZD403" s="332"/>
      <c r="NZE403" s="332"/>
      <c r="NZF403" s="332"/>
      <c r="NZG403" s="332"/>
      <c r="NZH403" s="332"/>
      <c r="NZI403" s="332"/>
      <c r="NZJ403" s="332"/>
      <c r="NZK403" s="332"/>
      <c r="NZL403" s="332"/>
      <c r="NZM403" s="332"/>
      <c r="NZN403" s="332"/>
      <c r="NZO403" s="332"/>
      <c r="NZP403" s="332"/>
      <c r="NZQ403" s="332"/>
      <c r="NZR403" s="332"/>
      <c r="NZS403" s="332"/>
      <c r="NZT403" s="332"/>
      <c r="NZU403" s="332"/>
      <c r="NZV403" s="332"/>
      <c r="NZW403" s="332"/>
      <c r="NZX403" s="332"/>
      <c r="NZY403" s="332"/>
      <c r="NZZ403" s="332"/>
      <c r="OAA403" s="332"/>
      <c r="OAB403" s="332"/>
      <c r="OAC403" s="332"/>
      <c r="OAD403" s="332"/>
      <c r="OAE403" s="332"/>
      <c r="OAF403" s="332"/>
      <c r="OAG403" s="332"/>
      <c r="OAH403" s="332"/>
      <c r="OAI403" s="332"/>
      <c r="OAJ403" s="332"/>
      <c r="OAK403" s="332"/>
      <c r="OAL403" s="332"/>
      <c r="OAM403" s="332"/>
      <c r="OAN403" s="332"/>
      <c r="OAO403" s="332"/>
      <c r="OAP403" s="332"/>
      <c r="OAQ403" s="332"/>
      <c r="OAR403" s="332"/>
      <c r="OAS403" s="332"/>
      <c r="OAT403" s="332"/>
      <c r="OAU403" s="332"/>
      <c r="OAV403" s="332"/>
      <c r="OAW403" s="332"/>
      <c r="OAX403" s="332"/>
      <c r="OAY403" s="332"/>
      <c r="OAZ403" s="332"/>
      <c r="OBA403" s="332"/>
      <c r="OBB403" s="332"/>
      <c r="OBC403" s="332"/>
      <c r="OBD403" s="332"/>
      <c r="OBE403" s="332"/>
      <c r="OBF403" s="332"/>
      <c r="OBG403" s="332"/>
      <c r="OBH403" s="332"/>
      <c r="OBI403" s="332"/>
      <c r="OBJ403" s="332"/>
      <c r="OBK403" s="332"/>
      <c r="OBL403" s="332"/>
      <c r="OBM403" s="332"/>
      <c r="OBN403" s="332"/>
      <c r="OBO403" s="332"/>
      <c r="OBP403" s="332"/>
      <c r="OBQ403" s="332"/>
      <c r="OBR403" s="332"/>
      <c r="OBS403" s="332"/>
      <c r="OBT403" s="332"/>
      <c r="OBU403" s="332"/>
      <c r="OBV403" s="332"/>
      <c r="OBW403" s="332"/>
      <c r="OBX403" s="332"/>
      <c r="OBY403" s="332"/>
      <c r="OBZ403" s="332"/>
      <c r="OCA403" s="332"/>
      <c r="OCB403" s="332"/>
      <c r="OCC403" s="332"/>
      <c r="OCD403" s="332"/>
      <c r="OCE403" s="332"/>
      <c r="OCF403" s="332"/>
      <c r="OCG403" s="332"/>
      <c r="OCH403" s="332"/>
      <c r="OCI403" s="332"/>
      <c r="OCJ403" s="332"/>
      <c r="OCK403" s="332"/>
      <c r="OCL403" s="332"/>
      <c r="OCM403" s="332"/>
      <c r="OCN403" s="332"/>
      <c r="OCO403" s="332"/>
      <c r="OCP403" s="332"/>
      <c r="OCQ403" s="332"/>
      <c r="OCR403" s="332"/>
      <c r="OCS403" s="332"/>
      <c r="OCT403" s="332"/>
      <c r="OCU403" s="332"/>
      <c r="OCV403" s="332"/>
      <c r="OCW403" s="332"/>
      <c r="OCX403" s="332"/>
      <c r="OCY403" s="332"/>
      <c r="OCZ403" s="332"/>
      <c r="ODA403" s="332"/>
      <c r="ODB403" s="332"/>
      <c r="ODC403" s="332"/>
      <c r="ODD403" s="332"/>
      <c r="ODE403" s="332"/>
      <c r="ODF403" s="332"/>
      <c r="ODG403" s="332"/>
      <c r="ODH403" s="332"/>
      <c r="ODI403" s="332"/>
      <c r="ODJ403" s="332"/>
      <c r="ODK403" s="332"/>
      <c r="ODL403" s="332"/>
      <c r="ODM403" s="332"/>
      <c r="ODN403" s="332"/>
      <c r="ODO403" s="332"/>
      <c r="ODP403" s="332"/>
      <c r="ODQ403" s="332"/>
      <c r="ODR403" s="332"/>
      <c r="ODS403" s="332"/>
      <c r="ODT403" s="332"/>
      <c r="ODU403" s="332"/>
      <c r="ODV403" s="332"/>
      <c r="ODW403" s="332"/>
      <c r="ODX403" s="332"/>
      <c r="ODY403" s="332"/>
      <c r="ODZ403" s="332"/>
      <c r="OEA403" s="332"/>
      <c r="OEB403" s="332"/>
      <c r="OEC403" s="332"/>
      <c r="OED403" s="332"/>
      <c r="OEE403" s="332"/>
      <c r="OEF403" s="332"/>
      <c r="OEG403" s="332"/>
      <c r="OEH403" s="332"/>
      <c r="OEI403" s="332"/>
      <c r="OEJ403" s="332"/>
      <c r="OEK403" s="332"/>
      <c r="OEL403" s="332"/>
      <c r="OEM403" s="332"/>
      <c r="OEN403" s="332"/>
      <c r="OEO403" s="332"/>
      <c r="OEP403" s="332"/>
      <c r="OEQ403" s="332"/>
      <c r="OER403" s="332"/>
      <c r="OES403" s="332"/>
      <c r="OET403" s="332"/>
      <c r="OEU403" s="332"/>
      <c r="OEV403" s="332"/>
      <c r="OEW403" s="332"/>
      <c r="OEX403" s="332"/>
      <c r="OEY403" s="332"/>
      <c r="OEZ403" s="332"/>
      <c r="OFA403" s="332"/>
      <c r="OFB403" s="332"/>
      <c r="OFC403" s="332"/>
      <c r="OFD403" s="332"/>
      <c r="OFE403" s="332"/>
      <c r="OFF403" s="332"/>
      <c r="OFG403" s="332"/>
      <c r="OFH403" s="332"/>
      <c r="OFI403" s="332"/>
      <c r="OFJ403" s="332"/>
      <c r="OFK403" s="332"/>
      <c r="OFL403" s="332"/>
      <c r="OFM403" s="332"/>
      <c r="OFN403" s="332"/>
      <c r="OFO403" s="332"/>
      <c r="OFP403" s="332"/>
      <c r="OFQ403" s="332"/>
      <c r="OFR403" s="332"/>
      <c r="OFS403" s="332"/>
      <c r="OFT403" s="332"/>
      <c r="OFU403" s="332"/>
      <c r="OFV403" s="332"/>
      <c r="OFW403" s="332"/>
      <c r="OFX403" s="332"/>
      <c r="OFY403" s="332"/>
      <c r="OFZ403" s="332"/>
      <c r="OGA403" s="332"/>
      <c r="OGB403" s="332"/>
      <c r="OGC403" s="332"/>
      <c r="OGD403" s="332"/>
      <c r="OGE403" s="332"/>
      <c r="OGF403" s="332"/>
      <c r="OGG403" s="332"/>
      <c r="OGH403" s="332"/>
      <c r="OGI403" s="332"/>
      <c r="OGJ403" s="332"/>
      <c r="OGK403" s="332"/>
      <c r="OGL403" s="332"/>
      <c r="OGM403" s="332"/>
      <c r="OGN403" s="332"/>
      <c r="OGO403" s="332"/>
      <c r="OGP403" s="332"/>
      <c r="OGQ403" s="332"/>
      <c r="OGR403" s="332"/>
      <c r="OGS403" s="332"/>
      <c r="OGT403" s="332"/>
      <c r="OGU403" s="332"/>
      <c r="OGV403" s="332"/>
      <c r="OGW403" s="332"/>
      <c r="OGX403" s="332"/>
      <c r="OGY403" s="332"/>
      <c r="OGZ403" s="332"/>
      <c r="OHA403" s="332"/>
      <c r="OHB403" s="332"/>
      <c r="OHC403" s="332"/>
      <c r="OHD403" s="332"/>
      <c r="OHE403" s="332"/>
      <c r="OHF403" s="332"/>
      <c r="OHG403" s="332"/>
      <c r="OHH403" s="332"/>
      <c r="OHI403" s="332"/>
      <c r="OHJ403" s="332"/>
      <c r="OHK403" s="332"/>
      <c r="OHL403" s="332"/>
      <c r="OHM403" s="332"/>
      <c r="OHN403" s="332"/>
      <c r="OHO403" s="332"/>
      <c r="OHP403" s="332"/>
      <c r="OHQ403" s="332"/>
      <c r="OHR403" s="332"/>
      <c r="OHS403" s="332"/>
      <c r="OHT403" s="332"/>
      <c r="OHU403" s="332"/>
      <c r="OHV403" s="332"/>
      <c r="OHW403" s="332"/>
      <c r="OHX403" s="332"/>
      <c r="OHY403" s="332"/>
      <c r="OHZ403" s="332"/>
      <c r="OIA403" s="332"/>
      <c r="OIB403" s="332"/>
      <c r="OIC403" s="332"/>
      <c r="OID403" s="332"/>
      <c r="OIE403" s="332"/>
      <c r="OIF403" s="332"/>
      <c r="OIG403" s="332"/>
      <c r="OIH403" s="332"/>
      <c r="OII403" s="332"/>
      <c r="OIJ403" s="332"/>
      <c r="OIK403" s="332"/>
      <c r="OIL403" s="332"/>
      <c r="OIM403" s="332"/>
      <c r="OIN403" s="332"/>
      <c r="OIO403" s="332"/>
      <c r="OIP403" s="332"/>
      <c r="OIQ403" s="332"/>
      <c r="OIR403" s="332"/>
      <c r="OIS403" s="332"/>
      <c r="OIT403" s="332"/>
      <c r="OIU403" s="332"/>
      <c r="OIV403" s="332"/>
      <c r="OIW403" s="332"/>
      <c r="OIX403" s="332"/>
      <c r="OIY403" s="332"/>
      <c r="OIZ403" s="332"/>
      <c r="OJA403" s="332"/>
      <c r="OJB403" s="332"/>
      <c r="OJC403" s="332"/>
      <c r="OJD403" s="332"/>
      <c r="OJE403" s="332"/>
      <c r="OJF403" s="332"/>
      <c r="OJG403" s="332"/>
      <c r="OJH403" s="332"/>
      <c r="OJI403" s="332"/>
      <c r="OJJ403" s="332"/>
      <c r="OJK403" s="332"/>
      <c r="OJL403" s="332"/>
      <c r="OJM403" s="332"/>
      <c r="OJN403" s="332"/>
      <c r="OJO403" s="332"/>
      <c r="OJP403" s="332"/>
      <c r="OJQ403" s="332"/>
      <c r="OJR403" s="332"/>
      <c r="OJS403" s="332"/>
      <c r="OJT403" s="332"/>
      <c r="OJU403" s="332"/>
      <c r="OJV403" s="332"/>
      <c r="OJW403" s="332"/>
      <c r="OJX403" s="332"/>
      <c r="OJY403" s="332"/>
      <c r="OJZ403" s="332"/>
      <c r="OKA403" s="332"/>
      <c r="OKB403" s="332"/>
      <c r="OKC403" s="332"/>
      <c r="OKD403" s="332"/>
      <c r="OKE403" s="332"/>
      <c r="OKF403" s="332"/>
      <c r="OKG403" s="332"/>
      <c r="OKH403" s="332"/>
      <c r="OKI403" s="332"/>
      <c r="OKJ403" s="332"/>
      <c r="OKK403" s="332"/>
      <c r="OKL403" s="332"/>
      <c r="OKM403" s="332"/>
      <c r="OKN403" s="332"/>
      <c r="OKO403" s="332"/>
      <c r="OKP403" s="332"/>
      <c r="OKQ403" s="332"/>
      <c r="OKR403" s="332"/>
      <c r="OKS403" s="332"/>
      <c r="OKT403" s="332"/>
      <c r="OKU403" s="332"/>
      <c r="OKV403" s="332"/>
      <c r="OKW403" s="332"/>
      <c r="OKX403" s="332"/>
      <c r="OKY403" s="332"/>
      <c r="OKZ403" s="332"/>
      <c r="OLA403" s="332"/>
      <c r="OLB403" s="332"/>
      <c r="OLC403" s="332"/>
      <c r="OLD403" s="332"/>
      <c r="OLE403" s="332"/>
      <c r="OLF403" s="332"/>
      <c r="OLG403" s="332"/>
      <c r="OLH403" s="332"/>
      <c r="OLI403" s="332"/>
      <c r="OLJ403" s="332"/>
      <c r="OLK403" s="332"/>
      <c r="OLL403" s="332"/>
      <c r="OLM403" s="332"/>
      <c r="OLN403" s="332"/>
      <c r="OLO403" s="332"/>
      <c r="OLP403" s="332"/>
      <c r="OLQ403" s="332"/>
      <c r="OLR403" s="332"/>
      <c r="OLS403" s="332"/>
      <c r="OLT403" s="332"/>
      <c r="OLU403" s="332"/>
      <c r="OLV403" s="332"/>
      <c r="OLW403" s="332"/>
      <c r="OLX403" s="332"/>
      <c r="OLY403" s="332"/>
      <c r="OLZ403" s="332"/>
      <c r="OMA403" s="332"/>
      <c r="OMB403" s="332"/>
      <c r="OMC403" s="332"/>
      <c r="OMD403" s="332"/>
      <c r="OME403" s="332"/>
      <c r="OMF403" s="332"/>
      <c r="OMG403" s="332"/>
      <c r="OMH403" s="332"/>
      <c r="OMI403" s="332"/>
      <c r="OMJ403" s="332"/>
      <c r="OMK403" s="332"/>
      <c r="OML403" s="332"/>
      <c r="OMM403" s="332"/>
      <c r="OMN403" s="332"/>
      <c r="OMO403" s="332"/>
      <c r="OMP403" s="332"/>
      <c r="OMQ403" s="332"/>
      <c r="OMR403" s="332"/>
      <c r="OMS403" s="332"/>
      <c r="OMT403" s="332"/>
      <c r="OMU403" s="332"/>
      <c r="OMV403" s="332"/>
      <c r="OMW403" s="332"/>
      <c r="OMX403" s="332"/>
      <c r="OMY403" s="332"/>
      <c r="OMZ403" s="332"/>
      <c r="ONA403" s="332"/>
      <c r="ONB403" s="332"/>
      <c r="ONC403" s="332"/>
      <c r="OND403" s="332"/>
      <c r="ONE403" s="332"/>
      <c r="ONF403" s="332"/>
      <c r="ONG403" s="332"/>
      <c r="ONH403" s="332"/>
      <c r="ONI403" s="332"/>
      <c r="ONJ403" s="332"/>
      <c r="ONK403" s="332"/>
      <c r="ONL403" s="332"/>
      <c r="ONM403" s="332"/>
      <c r="ONN403" s="332"/>
      <c r="ONO403" s="332"/>
      <c r="ONP403" s="332"/>
      <c r="ONQ403" s="332"/>
      <c r="ONR403" s="332"/>
      <c r="ONS403" s="332"/>
      <c r="ONT403" s="332"/>
      <c r="ONU403" s="332"/>
      <c r="ONV403" s="332"/>
      <c r="ONW403" s="332"/>
      <c r="ONX403" s="332"/>
      <c r="ONY403" s="332"/>
      <c r="ONZ403" s="332"/>
      <c r="OOA403" s="332"/>
      <c r="OOB403" s="332"/>
      <c r="OOC403" s="332"/>
      <c r="OOD403" s="332"/>
      <c r="OOE403" s="332"/>
      <c r="OOF403" s="332"/>
      <c r="OOG403" s="332"/>
      <c r="OOH403" s="332"/>
      <c r="OOI403" s="332"/>
      <c r="OOJ403" s="332"/>
      <c r="OOK403" s="332"/>
      <c r="OOL403" s="332"/>
      <c r="OOM403" s="332"/>
      <c r="OON403" s="332"/>
      <c r="OOO403" s="332"/>
      <c r="OOP403" s="332"/>
      <c r="OOQ403" s="332"/>
      <c r="OOR403" s="332"/>
      <c r="OOS403" s="332"/>
      <c r="OOT403" s="332"/>
      <c r="OOU403" s="332"/>
      <c r="OOV403" s="332"/>
      <c r="OOW403" s="332"/>
      <c r="OOX403" s="332"/>
      <c r="OOY403" s="332"/>
      <c r="OOZ403" s="332"/>
      <c r="OPA403" s="332"/>
      <c r="OPB403" s="332"/>
      <c r="OPC403" s="332"/>
      <c r="OPD403" s="332"/>
      <c r="OPE403" s="332"/>
      <c r="OPF403" s="332"/>
      <c r="OPG403" s="332"/>
      <c r="OPH403" s="332"/>
      <c r="OPI403" s="332"/>
      <c r="OPJ403" s="332"/>
      <c r="OPK403" s="332"/>
      <c r="OPL403" s="332"/>
      <c r="OPM403" s="332"/>
      <c r="OPN403" s="332"/>
      <c r="OPO403" s="332"/>
      <c r="OPP403" s="332"/>
      <c r="OPQ403" s="332"/>
      <c r="OPR403" s="332"/>
      <c r="OPS403" s="332"/>
      <c r="OPT403" s="332"/>
      <c r="OPU403" s="332"/>
      <c r="OPV403" s="332"/>
      <c r="OPW403" s="332"/>
      <c r="OPX403" s="332"/>
      <c r="OPY403" s="332"/>
      <c r="OPZ403" s="332"/>
      <c r="OQA403" s="332"/>
      <c r="OQB403" s="332"/>
      <c r="OQC403" s="332"/>
      <c r="OQD403" s="332"/>
      <c r="OQE403" s="332"/>
      <c r="OQF403" s="332"/>
      <c r="OQG403" s="332"/>
      <c r="OQH403" s="332"/>
      <c r="OQI403" s="332"/>
      <c r="OQJ403" s="332"/>
      <c r="OQK403" s="332"/>
      <c r="OQL403" s="332"/>
      <c r="OQM403" s="332"/>
      <c r="OQN403" s="332"/>
      <c r="OQO403" s="332"/>
      <c r="OQP403" s="332"/>
      <c r="OQQ403" s="332"/>
      <c r="OQR403" s="332"/>
      <c r="OQS403" s="332"/>
      <c r="OQT403" s="332"/>
      <c r="OQU403" s="332"/>
      <c r="OQV403" s="332"/>
      <c r="OQW403" s="332"/>
      <c r="OQX403" s="332"/>
      <c r="OQY403" s="332"/>
      <c r="OQZ403" s="332"/>
      <c r="ORA403" s="332"/>
      <c r="ORB403" s="332"/>
      <c r="ORC403" s="332"/>
      <c r="ORD403" s="332"/>
      <c r="ORE403" s="332"/>
      <c r="ORF403" s="332"/>
      <c r="ORG403" s="332"/>
      <c r="ORH403" s="332"/>
      <c r="ORI403" s="332"/>
      <c r="ORJ403" s="332"/>
      <c r="ORK403" s="332"/>
      <c r="ORL403" s="332"/>
      <c r="ORM403" s="332"/>
      <c r="ORN403" s="332"/>
      <c r="ORO403" s="332"/>
      <c r="ORP403" s="332"/>
      <c r="ORQ403" s="332"/>
      <c r="ORR403" s="332"/>
      <c r="ORS403" s="332"/>
      <c r="ORT403" s="332"/>
      <c r="ORU403" s="332"/>
      <c r="ORV403" s="332"/>
      <c r="ORW403" s="332"/>
      <c r="ORX403" s="332"/>
      <c r="ORY403" s="332"/>
      <c r="ORZ403" s="332"/>
      <c r="OSA403" s="332"/>
      <c r="OSB403" s="332"/>
      <c r="OSC403" s="332"/>
      <c r="OSD403" s="332"/>
      <c r="OSE403" s="332"/>
      <c r="OSF403" s="332"/>
      <c r="OSG403" s="332"/>
      <c r="OSH403" s="332"/>
      <c r="OSI403" s="332"/>
      <c r="OSJ403" s="332"/>
      <c r="OSK403" s="332"/>
      <c r="OSL403" s="332"/>
      <c r="OSM403" s="332"/>
      <c r="OSN403" s="332"/>
      <c r="OSO403" s="332"/>
      <c r="OSP403" s="332"/>
      <c r="OSQ403" s="332"/>
      <c r="OSR403" s="332"/>
      <c r="OSS403" s="332"/>
      <c r="OST403" s="332"/>
      <c r="OSU403" s="332"/>
      <c r="OSV403" s="332"/>
      <c r="OSW403" s="332"/>
      <c r="OSX403" s="332"/>
      <c r="OSY403" s="332"/>
      <c r="OSZ403" s="332"/>
      <c r="OTA403" s="332"/>
      <c r="OTB403" s="332"/>
      <c r="OTC403" s="332"/>
      <c r="OTD403" s="332"/>
      <c r="OTE403" s="332"/>
      <c r="OTF403" s="332"/>
      <c r="OTG403" s="332"/>
      <c r="OTH403" s="332"/>
      <c r="OTI403" s="332"/>
      <c r="OTJ403" s="332"/>
      <c r="OTK403" s="332"/>
      <c r="OTL403" s="332"/>
      <c r="OTM403" s="332"/>
      <c r="OTN403" s="332"/>
      <c r="OTO403" s="332"/>
      <c r="OTP403" s="332"/>
      <c r="OTQ403" s="332"/>
      <c r="OTR403" s="332"/>
      <c r="OTS403" s="332"/>
      <c r="OTT403" s="332"/>
      <c r="OTU403" s="332"/>
      <c r="OTV403" s="332"/>
      <c r="OTW403" s="332"/>
      <c r="OTX403" s="332"/>
      <c r="OTY403" s="332"/>
      <c r="OTZ403" s="332"/>
      <c r="OUA403" s="332"/>
      <c r="OUB403" s="332"/>
      <c r="OUC403" s="332"/>
      <c r="OUD403" s="332"/>
      <c r="OUE403" s="332"/>
      <c r="OUF403" s="332"/>
      <c r="OUG403" s="332"/>
      <c r="OUH403" s="332"/>
      <c r="OUI403" s="332"/>
      <c r="OUJ403" s="332"/>
      <c r="OUK403" s="332"/>
      <c r="OUL403" s="332"/>
      <c r="OUM403" s="332"/>
      <c r="OUN403" s="332"/>
      <c r="OUO403" s="332"/>
      <c r="OUP403" s="332"/>
      <c r="OUQ403" s="332"/>
      <c r="OUR403" s="332"/>
      <c r="OUS403" s="332"/>
      <c r="OUT403" s="332"/>
      <c r="OUU403" s="332"/>
      <c r="OUV403" s="332"/>
      <c r="OUW403" s="332"/>
      <c r="OUX403" s="332"/>
      <c r="OUY403" s="332"/>
      <c r="OUZ403" s="332"/>
      <c r="OVA403" s="332"/>
      <c r="OVB403" s="332"/>
      <c r="OVC403" s="332"/>
      <c r="OVD403" s="332"/>
      <c r="OVE403" s="332"/>
      <c r="OVF403" s="332"/>
      <c r="OVG403" s="332"/>
      <c r="OVH403" s="332"/>
      <c r="OVI403" s="332"/>
      <c r="OVJ403" s="332"/>
      <c r="OVK403" s="332"/>
      <c r="OVL403" s="332"/>
      <c r="OVM403" s="332"/>
      <c r="OVN403" s="332"/>
      <c r="OVO403" s="332"/>
      <c r="OVP403" s="332"/>
      <c r="OVQ403" s="332"/>
      <c r="OVR403" s="332"/>
      <c r="OVS403" s="332"/>
      <c r="OVT403" s="332"/>
      <c r="OVU403" s="332"/>
      <c r="OVV403" s="332"/>
      <c r="OVW403" s="332"/>
      <c r="OVX403" s="332"/>
      <c r="OVY403" s="332"/>
      <c r="OVZ403" s="332"/>
      <c r="OWA403" s="332"/>
      <c r="OWB403" s="332"/>
      <c r="OWC403" s="332"/>
      <c r="OWD403" s="332"/>
      <c r="OWE403" s="332"/>
      <c r="OWF403" s="332"/>
      <c r="OWG403" s="332"/>
      <c r="OWH403" s="332"/>
      <c r="OWI403" s="332"/>
      <c r="OWJ403" s="332"/>
      <c r="OWK403" s="332"/>
      <c r="OWL403" s="332"/>
      <c r="OWM403" s="332"/>
      <c r="OWN403" s="332"/>
      <c r="OWO403" s="332"/>
      <c r="OWP403" s="332"/>
      <c r="OWQ403" s="332"/>
      <c r="OWR403" s="332"/>
      <c r="OWS403" s="332"/>
      <c r="OWT403" s="332"/>
      <c r="OWU403" s="332"/>
      <c r="OWV403" s="332"/>
      <c r="OWW403" s="332"/>
      <c r="OWX403" s="332"/>
      <c r="OWY403" s="332"/>
      <c r="OWZ403" s="332"/>
      <c r="OXA403" s="332"/>
      <c r="OXB403" s="332"/>
      <c r="OXC403" s="332"/>
      <c r="OXD403" s="332"/>
      <c r="OXE403" s="332"/>
      <c r="OXF403" s="332"/>
      <c r="OXG403" s="332"/>
      <c r="OXH403" s="332"/>
      <c r="OXI403" s="332"/>
      <c r="OXJ403" s="332"/>
      <c r="OXK403" s="332"/>
      <c r="OXL403" s="332"/>
      <c r="OXM403" s="332"/>
      <c r="OXN403" s="332"/>
      <c r="OXO403" s="332"/>
      <c r="OXP403" s="332"/>
      <c r="OXQ403" s="332"/>
      <c r="OXR403" s="332"/>
      <c r="OXS403" s="332"/>
      <c r="OXT403" s="332"/>
      <c r="OXU403" s="332"/>
      <c r="OXV403" s="332"/>
      <c r="OXW403" s="332"/>
      <c r="OXX403" s="332"/>
      <c r="OXY403" s="332"/>
      <c r="OXZ403" s="332"/>
      <c r="OYA403" s="332"/>
      <c r="OYB403" s="332"/>
      <c r="OYC403" s="332"/>
      <c r="OYD403" s="332"/>
      <c r="OYE403" s="332"/>
      <c r="OYF403" s="332"/>
      <c r="OYG403" s="332"/>
      <c r="OYH403" s="332"/>
      <c r="OYI403" s="332"/>
      <c r="OYJ403" s="332"/>
      <c r="OYK403" s="332"/>
      <c r="OYL403" s="332"/>
      <c r="OYM403" s="332"/>
      <c r="OYN403" s="332"/>
      <c r="OYO403" s="332"/>
      <c r="OYP403" s="332"/>
      <c r="OYQ403" s="332"/>
      <c r="OYR403" s="332"/>
      <c r="OYS403" s="332"/>
      <c r="OYT403" s="332"/>
      <c r="OYU403" s="332"/>
      <c r="OYV403" s="332"/>
      <c r="OYW403" s="332"/>
      <c r="OYX403" s="332"/>
      <c r="OYY403" s="332"/>
      <c r="OYZ403" s="332"/>
      <c r="OZA403" s="332"/>
      <c r="OZB403" s="332"/>
      <c r="OZC403" s="332"/>
      <c r="OZD403" s="332"/>
      <c r="OZE403" s="332"/>
      <c r="OZF403" s="332"/>
      <c r="OZG403" s="332"/>
      <c r="OZH403" s="332"/>
      <c r="OZI403" s="332"/>
      <c r="OZJ403" s="332"/>
      <c r="OZK403" s="332"/>
      <c r="OZL403" s="332"/>
      <c r="OZM403" s="332"/>
      <c r="OZN403" s="332"/>
      <c r="OZO403" s="332"/>
      <c r="OZP403" s="332"/>
      <c r="OZQ403" s="332"/>
      <c r="OZR403" s="332"/>
      <c r="OZS403" s="332"/>
      <c r="OZT403" s="332"/>
      <c r="OZU403" s="332"/>
      <c r="OZV403" s="332"/>
      <c r="OZW403" s="332"/>
      <c r="OZX403" s="332"/>
      <c r="OZY403" s="332"/>
      <c r="OZZ403" s="332"/>
      <c r="PAA403" s="332"/>
      <c r="PAB403" s="332"/>
      <c r="PAC403" s="332"/>
      <c r="PAD403" s="332"/>
      <c r="PAE403" s="332"/>
      <c r="PAF403" s="332"/>
      <c r="PAG403" s="332"/>
      <c r="PAH403" s="332"/>
      <c r="PAI403" s="332"/>
      <c r="PAJ403" s="332"/>
      <c r="PAK403" s="332"/>
      <c r="PAL403" s="332"/>
      <c r="PAM403" s="332"/>
      <c r="PAN403" s="332"/>
      <c r="PAO403" s="332"/>
      <c r="PAP403" s="332"/>
      <c r="PAQ403" s="332"/>
      <c r="PAR403" s="332"/>
      <c r="PAS403" s="332"/>
      <c r="PAT403" s="332"/>
      <c r="PAU403" s="332"/>
      <c r="PAV403" s="332"/>
      <c r="PAW403" s="332"/>
      <c r="PAX403" s="332"/>
      <c r="PAY403" s="332"/>
      <c r="PAZ403" s="332"/>
      <c r="PBA403" s="332"/>
      <c r="PBB403" s="332"/>
      <c r="PBC403" s="332"/>
      <c r="PBD403" s="332"/>
      <c r="PBE403" s="332"/>
      <c r="PBF403" s="332"/>
      <c r="PBG403" s="332"/>
      <c r="PBH403" s="332"/>
      <c r="PBI403" s="332"/>
      <c r="PBJ403" s="332"/>
      <c r="PBK403" s="332"/>
      <c r="PBL403" s="332"/>
      <c r="PBM403" s="332"/>
      <c r="PBN403" s="332"/>
      <c r="PBO403" s="332"/>
      <c r="PBP403" s="332"/>
      <c r="PBQ403" s="332"/>
      <c r="PBR403" s="332"/>
      <c r="PBS403" s="332"/>
      <c r="PBT403" s="332"/>
      <c r="PBU403" s="332"/>
      <c r="PBV403" s="332"/>
      <c r="PBW403" s="332"/>
      <c r="PBX403" s="332"/>
      <c r="PBY403" s="332"/>
      <c r="PBZ403" s="332"/>
      <c r="PCA403" s="332"/>
      <c r="PCB403" s="332"/>
      <c r="PCC403" s="332"/>
      <c r="PCD403" s="332"/>
      <c r="PCE403" s="332"/>
      <c r="PCF403" s="332"/>
      <c r="PCG403" s="332"/>
      <c r="PCH403" s="332"/>
      <c r="PCI403" s="332"/>
      <c r="PCJ403" s="332"/>
      <c r="PCK403" s="332"/>
      <c r="PCL403" s="332"/>
      <c r="PCM403" s="332"/>
      <c r="PCN403" s="332"/>
      <c r="PCO403" s="332"/>
      <c r="PCP403" s="332"/>
      <c r="PCQ403" s="332"/>
      <c r="PCR403" s="332"/>
      <c r="PCS403" s="332"/>
      <c r="PCT403" s="332"/>
      <c r="PCU403" s="332"/>
      <c r="PCV403" s="332"/>
      <c r="PCW403" s="332"/>
      <c r="PCX403" s="332"/>
      <c r="PCY403" s="332"/>
      <c r="PCZ403" s="332"/>
      <c r="PDA403" s="332"/>
      <c r="PDB403" s="332"/>
      <c r="PDC403" s="332"/>
      <c r="PDD403" s="332"/>
      <c r="PDE403" s="332"/>
      <c r="PDF403" s="332"/>
      <c r="PDG403" s="332"/>
      <c r="PDH403" s="332"/>
      <c r="PDI403" s="332"/>
      <c r="PDJ403" s="332"/>
      <c r="PDK403" s="332"/>
      <c r="PDL403" s="332"/>
      <c r="PDM403" s="332"/>
      <c r="PDN403" s="332"/>
      <c r="PDO403" s="332"/>
      <c r="PDP403" s="332"/>
      <c r="PDQ403" s="332"/>
      <c r="PDR403" s="332"/>
      <c r="PDS403" s="332"/>
      <c r="PDT403" s="332"/>
      <c r="PDU403" s="332"/>
      <c r="PDV403" s="332"/>
      <c r="PDW403" s="332"/>
      <c r="PDX403" s="332"/>
      <c r="PDY403" s="332"/>
      <c r="PDZ403" s="332"/>
      <c r="PEA403" s="332"/>
      <c r="PEB403" s="332"/>
      <c r="PEC403" s="332"/>
      <c r="PED403" s="332"/>
      <c r="PEE403" s="332"/>
      <c r="PEF403" s="332"/>
      <c r="PEG403" s="332"/>
      <c r="PEH403" s="332"/>
      <c r="PEI403" s="332"/>
      <c r="PEJ403" s="332"/>
      <c r="PEK403" s="332"/>
      <c r="PEL403" s="332"/>
      <c r="PEM403" s="332"/>
      <c r="PEN403" s="332"/>
      <c r="PEO403" s="332"/>
      <c r="PEP403" s="332"/>
      <c r="PEQ403" s="332"/>
      <c r="PER403" s="332"/>
      <c r="PES403" s="332"/>
      <c r="PET403" s="332"/>
      <c r="PEU403" s="332"/>
      <c r="PEV403" s="332"/>
      <c r="PEW403" s="332"/>
      <c r="PEX403" s="332"/>
      <c r="PEY403" s="332"/>
      <c r="PEZ403" s="332"/>
      <c r="PFA403" s="332"/>
      <c r="PFB403" s="332"/>
      <c r="PFC403" s="332"/>
      <c r="PFD403" s="332"/>
      <c r="PFE403" s="332"/>
      <c r="PFF403" s="332"/>
      <c r="PFG403" s="332"/>
      <c r="PFH403" s="332"/>
      <c r="PFI403" s="332"/>
      <c r="PFJ403" s="332"/>
      <c r="PFK403" s="332"/>
      <c r="PFL403" s="332"/>
      <c r="PFM403" s="332"/>
      <c r="PFN403" s="332"/>
      <c r="PFO403" s="332"/>
      <c r="PFP403" s="332"/>
      <c r="PFQ403" s="332"/>
      <c r="PFR403" s="332"/>
      <c r="PFS403" s="332"/>
      <c r="PFT403" s="332"/>
      <c r="PFU403" s="332"/>
      <c r="PFV403" s="332"/>
      <c r="PFW403" s="332"/>
      <c r="PFX403" s="332"/>
      <c r="PFY403" s="332"/>
      <c r="PFZ403" s="332"/>
      <c r="PGA403" s="332"/>
      <c r="PGB403" s="332"/>
      <c r="PGC403" s="332"/>
      <c r="PGD403" s="332"/>
      <c r="PGE403" s="332"/>
      <c r="PGF403" s="332"/>
      <c r="PGG403" s="332"/>
      <c r="PGH403" s="332"/>
      <c r="PGI403" s="332"/>
      <c r="PGJ403" s="332"/>
      <c r="PGK403" s="332"/>
      <c r="PGL403" s="332"/>
      <c r="PGM403" s="332"/>
      <c r="PGN403" s="332"/>
      <c r="PGO403" s="332"/>
      <c r="PGP403" s="332"/>
      <c r="PGQ403" s="332"/>
      <c r="PGR403" s="332"/>
      <c r="PGS403" s="332"/>
      <c r="PGT403" s="332"/>
      <c r="PGU403" s="332"/>
      <c r="PGV403" s="332"/>
      <c r="PGW403" s="332"/>
      <c r="PGX403" s="332"/>
      <c r="PGY403" s="332"/>
      <c r="PGZ403" s="332"/>
      <c r="PHA403" s="332"/>
      <c r="PHB403" s="332"/>
      <c r="PHC403" s="332"/>
      <c r="PHD403" s="332"/>
      <c r="PHE403" s="332"/>
      <c r="PHF403" s="332"/>
      <c r="PHG403" s="332"/>
      <c r="PHH403" s="332"/>
      <c r="PHI403" s="332"/>
      <c r="PHJ403" s="332"/>
      <c r="PHK403" s="332"/>
      <c r="PHL403" s="332"/>
      <c r="PHM403" s="332"/>
      <c r="PHN403" s="332"/>
      <c r="PHO403" s="332"/>
      <c r="PHP403" s="332"/>
      <c r="PHQ403" s="332"/>
      <c r="PHR403" s="332"/>
      <c r="PHS403" s="332"/>
      <c r="PHT403" s="332"/>
      <c r="PHU403" s="332"/>
      <c r="PHV403" s="332"/>
      <c r="PHW403" s="332"/>
      <c r="PHX403" s="332"/>
      <c r="PHY403" s="332"/>
      <c r="PHZ403" s="332"/>
      <c r="PIA403" s="332"/>
      <c r="PIB403" s="332"/>
      <c r="PIC403" s="332"/>
      <c r="PID403" s="332"/>
      <c r="PIE403" s="332"/>
      <c r="PIF403" s="332"/>
      <c r="PIG403" s="332"/>
      <c r="PIH403" s="332"/>
      <c r="PII403" s="332"/>
      <c r="PIJ403" s="332"/>
      <c r="PIK403" s="332"/>
      <c r="PIL403" s="332"/>
      <c r="PIM403" s="332"/>
      <c r="PIN403" s="332"/>
      <c r="PIO403" s="332"/>
      <c r="PIP403" s="332"/>
      <c r="PIQ403" s="332"/>
      <c r="PIR403" s="332"/>
      <c r="PIS403" s="332"/>
      <c r="PIT403" s="332"/>
      <c r="PIU403" s="332"/>
      <c r="PIV403" s="332"/>
      <c r="PIW403" s="332"/>
      <c r="PIX403" s="332"/>
      <c r="PIY403" s="332"/>
      <c r="PIZ403" s="332"/>
      <c r="PJA403" s="332"/>
      <c r="PJB403" s="332"/>
      <c r="PJC403" s="332"/>
      <c r="PJD403" s="332"/>
      <c r="PJE403" s="332"/>
      <c r="PJF403" s="332"/>
      <c r="PJG403" s="332"/>
      <c r="PJH403" s="332"/>
      <c r="PJI403" s="332"/>
      <c r="PJJ403" s="332"/>
      <c r="PJK403" s="332"/>
      <c r="PJL403" s="332"/>
      <c r="PJM403" s="332"/>
      <c r="PJN403" s="332"/>
      <c r="PJO403" s="332"/>
      <c r="PJP403" s="332"/>
      <c r="PJQ403" s="332"/>
      <c r="PJR403" s="332"/>
      <c r="PJS403" s="332"/>
      <c r="PJT403" s="332"/>
      <c r="PJU403" s="332"/>
      <c r="PJV403" s="332"/>
      <c r="PJW403" s="332"/>
      <c r="PJX403" s="332"/>
      <c r="PJY403" s="332"/>
      <c r="PJZ403" s="332"/>
      <c r="PKA403" s="332"/>
      <c r="PKB403" s="332"/>
      <c r="PKC403" s="332"/>
      <c r="PKD403" s="332"/>
      <c r="PKE403" s="332"/>
      <c r="PKF403" s="332"/>
      <c r="PKG403" s="332"/>
      <c r="PKH403" s="332"/>
      <c r="PKI403" s="332"/>
      <c r="PKJ403" s="332"/>
      <c r="PKK403" s="332"/>
      <c r="PKL403" s="332"/>
      <c r="PKM403" s="332"/>
      <c r="PKN403" s="332"/>
      <c r="PKO403" s="332"/>
      <c r="PKP403" s="332"/>
      <c r="PKQ403" s="332"/>
      <c r="PKR403" s="332"/>
      <c r="PKS403" s="332"/>
      <c r="PKT403" s="332"/>
      <c r="PKU403" s="332"/>
      <c r="PKV403" s="332"/>
      <c r="PKW403" s="332"/>
      <c r="PKX403" s="332"/>
      <c r="PKY403" s="332"/>
      <c r="PKZ403" s="332"/>
      <c r="PLA403" s="332"/>
      <c r="PLB403" s="332"/>
      <c r="PLC403" s="332"/>
      <c r="PLD403" s="332"/>
      <c r="PLE403" s="332"/>
      <c r="PLF403" s="332"/>
      <c r="PLG403" s="332"/>
      <c r="PLH403" s="332"/>
      <c r="PLI403" s="332"/>
      <c r="PLJ403" s="332"/>
      <c r="PLK403" s="332"/>
      <c r="PLL403" s="332"/>
      <c r="PLM403" s="332"/>
      <c r="PLN403" s="332"/>
      <c r="PLO403" s="332"/>
      <c r="PLP403" s="332"/>
      <c r="PLQ403" s="332"/>
      <c r="PLR403" s="332"/>
      <c r="PLS403" s="332"/>
      <c r="PLT403" s="332"/>
      <c r="PLU403" s="332"/>
      <c r="PLV403" s="332"/>
      <c r="PLW403" s="332"/>
      <c r="PLX403" s="332"/>
      <c r="PLY403" s="332"/>
      <c r="PLZ403" s="332"/>
      <c r="PMA403" s="332"/>
      <c r="PMB403" s="332"/>
      <c r="PMC403" s="332"/>
      <c r="PMD403" s="332"/>
      <c r="PME403" s="332"/>
      <c r="PMF403" s="332"/>
      <c r="PMG403" s="332"/>
      <c r="PMH403" s="332"/>
      <c r="PMI403" s="332"/>
      <c r="PMJ403" s="332"/>
      <c r="PMK403" s="332"/>
      <c r="PML403" s="332"/>
      <c r="PMM403" s="332"/>
      <c r="PMN403" s="332"/>
      <c r="PMO403" s="332"/>
      <c r="PMP403" s="332"/>
      <c r="PMQ403" s="332"/>
      <c r="PMR403" s="332"/>
      <c r="PMS403" s="332"/>
      <c r="PMT403" s="332"/>
      <c r="PMU403" s="332"/>
      <c r="PMV403" s="332"/>
      <c r="PMW403" s="332"/>
      <c r="PMX403" s="332"/>
      <c r="PMY403" s="332"/>
      <c r="PMZ403" s="332"/>
      <c r="PNA403" s="332"/>
      <c r="PNB403" s="332"/>
      <c r="PNC403" s="332"/>
      <c r="PND403" s="332"/>
      <c r="PNE403" s="332"/>
      <c r="PNF403" s="332"/>
      <c r="PNG403" s="332"/>
      <c r="PNH403" s="332"/>
      <c r="PNI403" s="332"/>
      <c r="PNJ403" s="332"/>
      <c r="PNK403" s="332"/>
      <c r="PNL403" s="332"/>
      <c r="PNM403" s="332"/>
      <c r="PNN403" s="332"/>
      <c r="PNO403" s="332"/>
      <c r="PNP403" s="332"/>
      <c r="PNQ403" s="332"/>
      <c r="PNR403" s="332"/>
      <c r="PNS403" s="332"/>
      <c r="PNT403" s="332"/>
      <c r="PNU403" s="332"/>
      <c r="PNV403" s="332"/>
      <c r="PNW403" s="332"/>
      <c r="PNX403" s="332"/>
      <c r="PNY403" s="332"/>
      <c r="PNZ403" s="332"/>
      <c r="POA403" s="332"/>
      <c r="POB403" s="332"/>
      <c r="POC403" s="332"/>
      <c r="POD403" s="332"/>
      <c r="POE403" s="332"/>
      <c r="POF403" s="332"/>
      <c r="POG403" s="332"/>
      <c r="POH403" s="332"/>
      <c r="POI403" s="332"/>
      <c r="POJ403" s="332"/>
      <c r="POK403" s="332"/>
      <c r="POL403" s="332"/>
      <c r="POM403" s="332"/>
      <c r="PON403" s="332"/>
      <c r="POO403" s="332"/>
      <c r="POP403" s="332"/>
      <c r="POQ403" s="332"/>
      <c r="POR403" s="332"/>
      <c r="POS403" s="332"/>
      <c r="POT403" s="332"/>
      <c r="POU403" s="332"/>
      <c r="POV403" s="332"/>
      <c r="POW403" s="332"/>
      <c r="POX403" s="332"/>
      <c r="POY403" s="332"/>
      <c r="POZ403" s="332"/>
      <c r="PPA403" s="332"/>
      <c r="PPB403" s="332"/>
      <c r="PPC403" s="332"/>
      <c r="PPD403" s="332"/>
      <c r="PPE403" s="332"/>
      <c r="PPF403" s="332"/>
      <c r="PPG403" s="332"/>
      <c r="PPH403" s="332"/>
      <c r="PPI403" s="332"/>
      <c r="PPJ403" s="332"/>
      <c r="PPK403" s="332"/>
      <c r="PPL403" s="332"/>
      <c r="PPM403" s="332"/>
      <c r="PPN403" s="332"/>
      <c r="PPO403" s="332"/>
      <c r="PPP403" s="332"/>
      <c r="PPQ403" s="332"/>
      <c r="PPR403" s="332"/>
      <c r="PPS403" s="332"/>
      <c r="PPT403" s="332"/>
      <c r="PPU403" s="332"/>
      <c r="PPV403" s="332"/>
      <c r="PPW403" s="332"/>
      <c r="PPX403" s="332"/>
      <c r="PPY403" s="332"/>
      <c r="PPZ403" s="332"/>
      <c r="PQA403" s="332"/>
      <c r="PQB403" s="332"/>
      <c r="PQC403" s="332"/>
      <c r="PQD403" s="332"/>
      <c r="PQE403" s="332"/>
      <c r="PQF403" s="332"/>
      <c r="PQG403" s="332"/>
      <c r="PQH403" s="332"/>
      <c r="PQI403" s="332"/>
      <c r="PQJ403" s="332"/>
      <c r="PQK403" s="332"/>
      <c r="PQL403" s="332"/>
      <c r="PQM403" s="332"/>
      <c r="PQN403" s="332"/>
      <c r="PQO403" s="332"/>
      <c r="PQP403" s="332"/>
      <c r="PQQ403" s="332"/>
      <c r="PQR403" s="332"/>
      <c r="PQS403" s="332"/>
      <c r="PQT403" s="332"/>
      <c r="PQU403" s="332"/>
      <c r="PQV403" s="332"/>
      <c r="PQW403" s="332"/>
      <c r="PQX403" s="332"/>
      <c r="PQY403" s="332"/>
      <c r="PQZ403" s="332"/>
      <c r="PRA403" s="332"/>
      <c r="PRB403" s="332"/>
      <c r="PRC403" s="332"/>
      <c r="PRD403" s="332"/>
      <c r="PRE403" s="332"/>
      <c r="PRF403" s="332"/>
      <c r="PRG403" s="332"/>
      <c r="PRH403" s="332"/>
      <c r="PRI403" s="332"/>
      <c r="PRJ403" s="332"/>
      <c r="PRK403" s="332"/>
      <c r="PRL403" s="332"/>
      <c r="PRM403" s="332"/>
      <c r="PRN403" s="332"/>
      <c r="PRO403" s="332"/>
      <c r="PRP403" s="332"/>
      <c r="PRQ403" s="332"/>
      <c r="PRR403" s="332"/>
      <c r="PRS403" s="332"/>
      <c r="PRT403" s="332"/>
      <c r="PRU403" s="332"/>
      <c r="PRV403" s="332"/>
      <c r="PRW403" s="332"/>
      <c r="PRX403" s="332"/>
      <c r="PRY403" s="332"/>
      <c r="PRZ403" s="332"/>
      <c r="PSA403" s="332"/>
      <c r="PSB403" s="332"/>
      <c r="PSC403" s="332"/>
      <c r="PSD403" s="332"/>
      <c r="PSE403" s="332"/>
      <c r="PSF403" s="332"/>
      <c r="PSG403" s="332"/>
      <c r="PSH403" s="332"/>
      <c r="PSI403" s="332"/>
      <c r="PSJ403" s="332"/>
      <c r="PSK403" s="332"/>
      <c r="PSL403" s="332"/>
      <c r="PSM403" s="332"/>
      <c r="PSN403" s="332"/>
      <c r="PSO403" s="332"/>
      <c r="PSP403" s="332"/>
      <c r="PSQ403" s="332"/>
      <c r="PSR403" s="332"/>
      <c r="PSS403" s="332"/>
      <c r="PST403" s="332"/>
      <c r="PSU403" s="332"/>
      <c r="PSV403" s="332"/>
      <c r="PSW403" s="332"/>
      <c r="PSX403" s="332"/>
      <c r="PSY403" s="332"/>
      <c r="PSZ403" s="332"/>
      <c r="PTA403" s="332"/>
      <c r="PTB403" s="332"/>
      <c r="PTC403" s="332"/>
      <c r="PTD403" s="332"/>
      <c r="PTE403" s="332"/>
      <c r="PTF403" s="332"/>
      <c r="PTG403" s="332"/>
      <c r="PTH403" s="332"/>
      <c r="PTI403" s="332"/>
      <c r="PTJ403" s="332"/>
      <c r="PTK403" s="332"/>
      <c r="PTL403" s="332"/>
      <c r="PTM403" s="332"/>
      <c r="PTN403" s="332"/>
      <c r="PTO403" s="332"/>
      <c r="PTP403" s="332"/>
      <c r="PTQ403" s="332"/>
      <c r="PTR403" s="332"/>
      <c r="PTS403" s="332"/>
      <c r="PTT403" s="332"/>
      <c r="PTU403" s="332"/>
      <c r="PTV403" s="332"/>
      <c r="PTW403" s="332"/>
      <c r="PTX403" s="332"/>
      <c r="PTY403" s="332"/>
      <c r="PTZ403" s="332"/>
      <c r="PUA403" s="332"/>
      <c r="PUB403" s="332"/>
      <c r="PUC403" s="332"/>
      <c r="PUD403" s="332"/>
      <c r="PUE403" s="332"/>
      <c r="PUF403" s="332"/>
      <c r="PUG403" s="332"/>
      <c r="PUH403" s="332"/>
      <c r="PUI403" s="332"/>
      <c r="PUJ403" s="332"/>
      <c r="PUK403" s="332"/>
      <c r="PUL403" s="332"/>
      <c r="PUM403" s="332"/>
      <c r="PUN403" s="332"/>
      <c r="PUO403" s="332"/>
      <c r="PUP403" s="332"/>
      <c r="PUQ403" s="332"/>
      <c r="PUR403" s="332"/>
      <c r="PUS403" s="332"/>
      <c r="PUT403" s="332"/>
      <c r="PUU403" s="332"/>
      <c r="PUV403" s="332"/>
      <c r="PUW403" s="332"/>
      <c r="PUX403" s="332"/>
      <c r="PUY403" s="332"/>
      <c r="PUZ403" s="332"/>
      <c r="PVA403" s="332"/>
      <c r="PVB403" s="332"/>
      <c r="PVC403" s="332"/>
      <c r="PVD403" s="332"/>
      <c r="PVE403" s="332"/>
      <c r="PVF403" s="332"/>
      <c r="PVG403" s="332"/>
      <c r="PVH403" s="332"/>
      <c r="PVI403" s="332"/>
      <c r="PVJ403" s="332"/>
      <c r="PVK403" s="332"/>
      <c r="PVL403" s="332"/>
      <c r="PVM403" s="332"/>
      <c r="PVN403" s="332"/>
      <c r="PVO403" s="332"/>
      <c r="PVP403" s="332"/>
      <c r="PVQ403" s="332"/>
      <c r="PVR403" s="332"/>
      <c r="PVS403" s="332"/>
      <c r="PVT403" s="332"/>
      <c r="PVU403" s="332"/>
      <c r="PVV403" s="332"/>
      <c r="PVW403" s="332"/>
      <c r="PVX403" s="332"/>
      <c r="PVY403" s="332"/>
      <c r="PVZ403" s="332"/>
      <c r="PWA403" s="332"/>
      <c r="PWB403" s="332"/>
      <c r="PWC403" s="332"/>
      <c r="PWD403" s="332"/>
      <c r="PWE403" s="332"/>
      <c r="PWF403" s="332"/>
      <c r="PWG403" s="332"/>
      <c r="PWH403" s="332"/>
      <c r="PWI403" s="332"/>
      <c r="PWJ403" s="332"/>
      <c r="PWK403" s="332"/>
      <c r="PWL403" s="332"/>
      <c r="PWM403" s="332"/>
      <c r="PWN403" s="332"/>
      <c r="PWO403" s="332"/>
      <c r="PWP403" s="332"/>
      <c r="PWQ403" s="332"/>
      <c r="PWR403" s="332"/>
      <c r="PWS403" s="332"/>
      <c r="PWT403" s="332"/>
      <c r="PWU403" s="332"/>
      <c r="PWV403" s="332"/>
      <c r="PWW403" s="332"/>
      <c r="PWX403" s="332"/>
      <c r="PWY403" s="332"/>
      <c r="PWZ403" s="332"/>
      <c r="PXA403" s="332"/>
      <c r="PXB403" s="332"/>
      <c r="PXC403" s="332"/>
      <c r="PXD403" s="332"/>
      <c r="PXE403" s="332"/>
      <c r="PXF403" s="332"/>
      <c r="PXG403" s="332"/>
      <c r="PXH403" s="332"/>
      <c r="PXI403" s="332"/>
      <c r="PXJ403" s="332"/>
      <c r="PXK403" s="332"/>
      <c r="PXL403" s="332"/>
      <c r="PXM403" s="332"/>
      <c r="PXN403" s="332"/>
      <c r="PXO403" s="332"/>
      <c r="PXP403" s="332"/>
      <c r="PXQ403" s="332"/>
      <c r="PXR403" s="332"/>
      <c r="PXS403" s="332"/>
      <c r="PXT403" s="332"/>
      <c r="PXU403" s="332"/>
      <c r="PXV403" s="332"/>
      <c r="PXW403" s="332"/>
      <c r="PXX403" s="332"/>
      <c r="PXY403" s="332"/>
      <c r="PXZ403" s="332"/>
      <c r="PYA403" s="332"/>
      <c r="PYB403" s="332"/>
      <c r="PYC403" s="332"/>
      <c r="PYD403" s="332"/>
      <c r="PYE403" s="332"/>
      <c r="PYF403" s="332"/>
      <c r="PYG403" s="332"/>
      <c r="PYH403" s="332"/>
      <c r="PYI403" s="332"/>
      <c r="PYJ403" s="332"/>
      <c r="PYK403" s="332"/>
      <c r="PYL403" s="332"/>
      <c r="PYM403" s="332"/>
      <c r="PYN403" s="332"/>
      <c r="PYO403" s="332"/>
      <c r="PYP403" s="332"/>
      <c r="PYQ403" s="332"/>
      <c r="PYR403" s="332"/>
      <c r="PYS403" s="332"/>
      <c r="PYT403" s="332"/>
      <c r="PYU403" s="332"/>
      <c r="PYV403" s="332"/>
      <c r="PYW403" s="332"/>
      <c r="PYX403" s="332"/>
      <c r="PYY403" s="332"/>
      <c r="PYZ403" s="332"/>
      <c r="PZA403" s="332"/>
      <c r="PZB403" s="332"/>
      <c r="PZC403" s="332"/>
      <c r="PZD403" s="332"/>
      <c r="PZE403" s="332"/>
      <c r="PZF403" s="332"/>
      <c r="PZG403" s="332"/>
      <c r="PZH403" s="332"/>
      <c r="PZI403" s="332"/>
      <c r="PZJ403" s="332"/>
      <c r="PZK403" s="332"/>
      <c r="PZL403" s="332"/>
      <c r="PZM403" s="332"/>
      <c r="PZN403" s="332"/>
      <c r="PZO403" s="332"/>
      <c r="PZP403" s="332"/>
      <c r="PZQ403" s="332"/>
      <c r="PZR403" s="332"/>
      <c r="PZS403" s="332"/>
      <c r="PZT403" s="332"/>
      <c r="PZU403" s="332"/>
      <c r="PZV403" s="332"/>
      <c r="PZW403" s="332"/>
      <c r="PZX403" s="332"/>
      <c r="PZY403" s="332"/>
      <c r="PZZ403" s="332"/>
      <c r="QAA403" s="332"/>
      <c r="QAB403" s="332"/>
      <c r="QAC403" s="332"/>
      <c r="QAD403" s="332"/>
      <c r="QAE403" s="332"/>
      <c r="QAF403" s="332"/>
      <c r="QAG403" s="332"/>
      <c r="QAH403" s="332"/>
      <c r="QAI403" s="332"/>
      <c r="QAJ403" s="332"/>
      <c r="QAK403" s="332"/>
      <c r="QAL403" s="332"/>
      <c r="QAM403" s="332"/>
      <c r="QAN403" s="332"/>
      <c r="QAO403" s="332"/>
      <c r="QAP403" s="332"/>
      <c r="QAQ403" s="332"/>
      <c r="QAR403" s="332"/>
      <c r="QAS403" s="332"/>
      <c r="QAT403" s="332"/>
      <c r="QAU403" s="332"/>
      <c r="QAV403" s="332"/>
      <c r="QAW403" s="332"/>
      <c r="QAX403" s="332"/>
      <c r="QAY403" s="332"/>
      <c r="QAZ403" s="332"/>
      <c r="QBA403" s="332"/>
      <c r="QBB403" s="332"/>
      <c r="QBC403" s="332"/>
      <c r="QBD403" s="332"/>
      <c r="QBE403" s="332"/>
      <c r="QBF403" s="332"/>
      <c r="QBG403" s="332"/>
      <c r="QBH403" s="332"/>
      <c r="QBI403" s="332"/>
      <c r="QBJ403" s="332"/>
      <c r="QBK403" s="332"/>
      <c r="QBL403" s="332"/>
      <c r="QBM403" s="332"/>
      <c r="QBN403" s="332"/>
      <c r="QBO403" s="332"/>
      <c r="QBP403" s="332"/>
      <c r="QBQ403" s="332"/>
      <c r="QBR403" s="332"/>
      <c r="QBS403" s="332"/>
      <c r="QBT403" s="332"/>
      <c r="QBU403" s="332"/>
      <c r="QBV403" s="332"/>
      <c r="QBW403" s="332"/>
      <c r="QBX403" s="332"/>
      <c r="QBY403" s="332"/>
      <c r="QBZ403" s="332"/>
      <c r="QCA403" s="332"/>
      <c r="QCB403" s="332"/>
      <c r="QCC403" s="332"/>
      <c r="QCD403" s="332"/>
      <c r="QCE403" s="332"/>
      <c r="QCF403" s="332"/>
      <c r="QCG403" s="332"/>
      <c r="QCH403" s="332"/>
      <c r="QCI403" s="332"/>
      <c r="QCJ403" s="332"/>
      <c r="QCK403" s="332"/>
      <c r="QCL403" s="332"/>
      <c r="QCM403" s="332"/>
      <c r="QCN403" s="332"/>
      <c r="QCO403" s="332"/>
      <c r="QCP403" s="332"/>
      <c r="QCQ403" s="332"/>
      <c r="QCR403" s="332"/>
      <c r="QCS403" s="332"/>
      <c r="QCT403" s="332"/>
      <c r="QCU403" s="332"/>
      <c r="QCV403" s="332"/>
      <c r="QCW403" s="332"/>
      <c r="QCX403" s="332"/>
      <c r="QCY403" s="332"/>
      <c r="QCZ403" s="332"/>
      <c r="QDA403" s="332"/>
      <c r="QDB403" s="332"/>
      <c r="QDC403" s="332"/>
      <c r="QDD403" s="332"/>
      <c r="QDE403" s="332"/>
      <c r="QDF403" s="332"/>
      <c r="QDG403" s="332"/>
      <c r="QDH403" s="332"/>
      <c r="QDI403" s="332"/>
      <c r="QDJ403" s="332"/>
      <c r="QDK403" s="332"/>
      <c r="QDL403" s="332"/>
      <c r="QDM403" s="332"/>
      <c r="QDN403" s="332"/>
      <c r="QDO403" s="332"/>
      <c r="QDP403" s="332"/>
      <c r="QDQ403" s="332"/>
      <c r="QDR403" s="332"/>
      <c r="QDS403" s="332"/>
      <c r="QDT403" s="332"/>
      <c r="QDU403" s="332"/>
      <c r="QDV403" s="332"/>
      <c r="QDW403" s="332"/>
      <c r="QDX403" s="332"/>
      <c r="QDY403" s="332"/>
      <c r="QDZ403" s="332"/>
      <c r="QEA403" s="332"/>
      <c r="QEB403" s="332"/>
      <c r="QEC403" s="332"/>
      <c r="QED403" s="332"/>
      <c r="QEE403" s="332"/>
      <c r="QEF403" s="332"/>
      <c r="QEG403" s="332"/>
      <c r="QEH403" s="332"/>
      <c r="QEI403" s="332"/>
      <c r="QEJ403" s="332"/>
      <c r="QEK403" s="332"/>
      <c r="QEL403" s="332"/>
      <c r="QEM403" s="332"/>
      <c r="QEN403" s="332"/>
      <c r="QEO403" s="332"/>
      <c r="QEP403" s="332"/>
      <c r="QEQ403" s="332"/>
      <c r="QER403" s="332"/>
      <c r="QES403" s="332"/>
      <c r="QET403" s="332"/>
      <c r="QEU403" s="332"/>
      <c r="QEV403" s="332"/>
      <c r="QEW403" s="332"/>
      <c r="QEX403" s="332"/>
      <c r="QEY403" s="332"/>
      <c r="QEZ403" s="332"/>
      <c r="QFA403" s="332"/>
      <c r="QFB403" s="332"/>
      <c r="QFC403" s="332"/>
      <c r="QFD403" s="332"/>
      <c r="QFE403" s="332"/>
      <c r="QFF403" s="332"/>
      <c r="QFG403" s="332"/>
      <c r="QFH403" s="332"/>
      <c r="QFI403" s="332"/>
      <c r="QFJ403" s="332"/>
      <c r="QFK403" s="332"/>
      <c r="QFL403" s="332"/>
      <c r="QFM403" s="332"/>
      <c r="QFN403" s="332"/>
      <c r="QFO403" s="332"/>
      <c r="QFP403" s="332"/>
      <c r="QFQ403" s="332"/>
      <c r="QFR403" s="332"/>
      <c r="QFS403" s="332"/>
      <c r="QFT403" s="332"/>
      <c r="QFU403" s="332"/>
      <c r="QFV403" s="332"/>
      <c r="QFW403" s="332"/>
      <c r="QFX403" s="332"/>
      <c r="QFY403" s="332"/>
      <c r="QFZ403" s="332"/>
      <c r="QGA403" s="332"/>
      <c r="QGB403" s="332"/>
      <c r="QGC403" s="332"/>
      <c r="QGD403" s="332"/>
      <c r="QGE403" s="332"/>
      <c r="QGF403" s="332"/>
      <c r="QGG403" s="332"/>
      <c r="QGH403" s="332"/>
      <c r="QGI403" s="332"/>
      <c r="QGJ403" s="332"/>
      <c r="QGK403" s="332"/>
      <c r="QGL403" s="332"/>
      <c r="QGM403" s="332"/>
      <c r="QGN403" s="332"/>
      <c r="QGO403" s="332"/>
      <c r="QGP403" s="332"/>
      <c r="QGQ403" s="332"/>
      <c r="QGR403" s="332"/>
      <c r="QGS403" s="332"/>
      <c r="QGT403" s="332"/>
      <c r="QGU403" s="332"/>
      <c r="QGV403" s="332"/>
      <c r="QGW403" s="332"/>
      <c r="QGX403" s="332"/>
      <c r="QGY403" s="332"/>
      <c r="QGZ403" s="332"/>
      <c r="QHA403" s="332"/>
      <c r="QHB403" s="332"/>
      <c r="QHC403" s="332"/>
      <c r="QHD403" s="332"/>
      <c r="QHE403" s="332"/>
      <c r="QHF403" s="332"/>
      <c r="QHG403" s="332"/>
      <c r="QHH403" s="332"/>
      <c r="QHI403" s="332"/>
      <c r="QHJ403" s="332"/>
      <c r="QHK403" s="332"/>
      <c r="QHL403" s="332"/>
      <c r="QHM403" s="332"/>
      <c r="QHN403" s="332"/>
      <c r="QHO403" s="332"/>
      <c r="QHP403" s="332"/>
      <c r="QHQ403" s="332"/>
      <c r="QHR403" s="332"/>
      <c r="QHS403" s="332"/>
      <c r="QHT403" s="332"/>
      <c r="QHU403" s="332"/>
      <c r="QHV403" s="332"/>
      <c r="QHW403" s="332"/>
      <c r="QHX403" s="332"/>
      <c r="QHY403" s="332"/>
      <c r="QHZ403" s="332"/>
      <c r="QIA403" s="332"/>
      <c r="QIB403" s="332"/>
      <c r="QIC403" s="332"/>
      <c r="QID403" s="332"/>
      <c r="QIE403" s="332"/>
      <c r="QIF403" s="332"/>
      <c r="QIG403" s="332"/>
      <c r="QIH403" s="332"/>
      <c r="QII403" s="332"/>
      <c r="QIJ403" s="332"/>
      <c r="QIK403" s="332"/>
      <c r="QIL403" s="332"/>
      <c r="QIM403" s="332"/>
      <c r="QIN403" s="332"/>
      <c r="QIO403" s="332"/>
      <c r="QIP403" s="332"/>
      <c r="QIQ403" s="332"/>
      <c r="QIR403" s="332"/>
      <c r="QIS403" s="332"/>
      <c r="QIT403" s="332"/>
      <c r="QIU403" s="332"/>
      <c r="QIV403" s="332"/>
      <c r="QIW403" s="332"/>
      <c r="QIX403" s="332"/>
      <c r="QIY403" s="332"/>
      <c r="QIZ403" s="332"/>
      <c r="QJA403" s="332"/>
      <c r="QJB403" s="332"/>
      <c r="QJC403" s="332"/>
      <c r="QJD403" s="332"/>
      <c r="QJE403" s="332"/>
      <c r="QJF403" s="332"/>
      <c r="QJG403" s="332"/>
      <c r="QJH403" s="332"/>
      <c r="QJI403" s="332"/>
      <c r="QJJ403" s="332"/>
      <c r="QJK403" s="332"/>
      <c r="QJL403" s="332"/>
      <c r="QJM403" s="332"/>
      <c r="QJN403" s="332"/>
      <c r="QJO403" s="332"/>
      <c r="QJP403" s="332"/>
      <c r="QJQ403" s="332"/>
      <c r="QJR403" s="332"/>
      <c r="QJS403" s="332"/>
      <c r="QJT403" s="332"/>
      <c r="QJU403" s="332"/>
      <c r="QJV403" s="332"/>
      <c r="QJW403" s="332"/>
      <c r="QJX403" s="332"/>
      <c r="QJY403" s="332"/>
      <c r="QJZ403" s="332"/>
      <c r="QKA403" s="332"/>
      <c r="QKB403" s="332"/>
      <c r="QKC403" s="332"/>
      <c r="QKD403" s="332"/>
      <c r="QKE403" s="332"/>
      <c r="QKF403" s="332"/>
      <c r="QKG403" s="332"/>
      <c r="QKH403" s="332"/>
      <c r="QKI403" s="332"/>
      <c r="QKJ403" s="332"/>
      <c r="QKK403" s="332"/>
      <c r="QKL403" s="332"/>
      <c r="QKM403" s="332"/>
      <c r="QKN403" s="332"/>
      <c r="QKO403" s="332"/>
      <c r="QKP403" s="332"/>
      <c r="QKQ403" s="332"/>
      <c r="QKR403" s="332"/>
      <c r="QKS403" s="332"/>
      <c r="QKT403" s="332"/>
      <c r="QKU403" s="332"/>
      <c r="QKV403" s="332"/>
      <c r="QKW403" s="332"/>
      <c r="QKX403" s="332"/>
      <c r="QKY403" s="332"/>
      <c r="QKZ403" s="332"/>
      <c r="QLA403" s="332"/>
      <c r="QLB403" s="332"/>
      <c r="QLC403" s="332"/>
      <c r="QLD403" s="332"/>
      <c r="QLE403" s="332"/>
      <c r="QLF403" s="332"/>
      <c r="QLG403" s="332"/>
      <c r="QLH403" s="332"/>
      <c r="QLI403" s="332"/>
      <c r="QLJ403" s="332"/>
      <c r="QLK403" s="332"/>
      <c r="QLL403" s="332"/>
      <c r="QLM403" s="332"/>
      <c r="QLN403" s="332"/>
      <c r="QLO403" s="332"/>
      <c r="QLP403" s="332"/>
      <c r="QLQ403" s="332"/>
      <c r="QLR403" s="332"/>
      <c r="QLS403" s="332"/>
      <c r="QLT403" s="332"/>
      <c r="QLU403" s="332"/>
      <c r="QLV403" s="332"/>
      <c r="QLW403" s="332"/>
      <c r="QLX403" s="332"/>
      <c r="QLY403" s="332"/>
      <c r="QLZ403" s="332"/>
      <c r="QMA403" s="332"/>
      <c r="QMB403" s="332"/>
      <c r="QMC403" s="332"/>
      <c r="QMD403" s="332"/>
      <c r="QME403" s="332"/>
      <c r="QMF403" s="332"/>
      <c r="QMG403" s="332"/>
      <c r="QMH403" s="332"/>
      <c r="QMI403" s="332"/>
      <c r="QMJ403" s="332"/>
      <c r="QMK403" s="332"/>
      <c r="QML403" s="332"/>
      <c r="QMM403" s="332"/>
      <c r="QMN403" s="332"/>
      <c r="QMO403" s="332"/>
      <c r="QMP403" s="332"/>
      <c r="QMQ403" s="332"/>
      <c r="QMR403" s="332"/>
      <c r="QMS403" s="332"/>
      <c r="QMT403" s="332"/>
      <c r="QMU403" s="332"/>
      <c r="QMV403" s="332"/>
      <c r="QMW403" s="332"/>
      <c r="QMX403" s="332"/>
      <c r="QMY403" s="332"/>
      <c r="QMZ403" s="332"/>
      <c r="QNA403" s="332"/>
      <c r="QNB403" s="332"/>
      <c r="QNC403" s="332"/>
      <c r="QND403" s="332"/>
      <c r="QNE403" s="332"/>
      <c r="QNF403" s="332"/>
      <c r="QNG403" s="332"/>
      <c r="QNH403" s="332"/>
      <c r="QNI403" s="332"/>
      <c r="QNJ403" s="332"/>
      <c r="QNK403" s="332"/>
      <c r="QNL403" s="332"/>
      <c r="QNM403" s="332"/>
      <c r="QNN403" s="332"/>
      <c r="QNO403" s="332"/>
      <c r="QNP403" s="332"/>
      <c r="QNQ403" s="332"/>
      <c r="QNR403" s="332"/>
      <c r="QNS403" s="332"/>
      <c r="QNT403" s="332"/>
      <c r="QNU403" s="332"/>
      <c r="QNV403" s="332"/>
      <c r="QNW403" s="332"/>
      <c r="QNX403" s="332"/>
      <c r="QNY403" s="332"/>
      <c r="QNZ403" s="332"/>
      <c r="QOA403" s="332"/>
      <c r="QOB403" s="332"/>
      <c r="QOC403" s="332"/>
      <c r="QOD403" s="332"/>
      <c r="QOE403" s="332"/>
      <c r="QOF403" s="332"/>
      <c r="QOG403" s="332"/>
      <c r="QOH403" s="332"/>
      <c r="QOI403" s="332"/>
      <c r="QOJ403" s="332"/>
      <c r="QOK403" s="332"/>
      <c r="QOL403" s="332"/>
      <c r="QOM403" s="332"/>
      <c r="QON403" s="332"/>
      <c r="QOO403" s="332"/>
      <c r="QOP403" s="332"/>
      <c r="QOQ403" s="332"/>
      <c r="QOR403" s="332"/>
      <c r="QOS403" s="332"/>
      <c r="QOT403" s="332"/>
      <c r="QOU403" s="332"/>
      <c r="QOV403" s="332"/>
      <c r="QOW403" s="332"/>
      <c r="QOX403" s="332"/>
      <c r="QOY403" s="332"/>
      <c r="QOZ403" s="332"/>
      <c r="QPA403" s="332"/>
      <c r="QPB403" s="332"/>
      <c r="QPC403" s="332"/>
      <c r="QPD403" s="332"/>
      <c r="QPE403" s="332"/>
      <c r="QPF403" s="332"/>
      <c r="QPG403" s="332"/>
      <c r="QPH403" s="332"/>
      <c r="QPI403" s="332"/>
      <c r="QPJ403" s="332"/>
      <c r="QPK403" s="332"/>
      <c r="QPL403" s="332"/>
      <c r="QPM403" s="332"/>
      <c r="QPN403" s="332"/>
      <c r="QPO403" s="332"/>
      <c r="QPP403" s="332"/>
      <c r="QPQ403" s="332"/>
      <c r="QPR403" s="332"/>
      <c r="QPS403" s="332"/>
      <c r="QPT403" s="332"/>
      <c r="QPU403" s="332"/>
      <c r="QPV403" s="332"/>
      <c r="QPW403" s="332"/>
      <c r="QPX403" s="332"/>
      <c r="QPY403" s="332"/>
      <c r="QPZ403" s="332"/>
      <c r="QQA403" s="332"/>
      <c r="QQB403" s="332"/>
      <c r="QQC403" s="332"/>
      <c r="QQD403" s="332"/>
      <c r="QQE403" s="332"/>
      <c r="QQF403" s="332"/>
      <c r="QQG403" s="332"/>
      <c r="QQH403" s="332"/>
      <c r="QQI403" s="332"/>
      <c r="QQJ403" s="332"/>
      <c r="QQK403" s="332"/>
      <c r="QQL403" s="332"/>
      <c r="QQM403" s="332"/>
      <c r="QQN403" s="332"/>
      <c r="QQO403" s="332"/>
      <c r="QQP403" s="332"/>
      <c r="QQQ403" s="332"/>
      <c r="QQR403" s="332"/>
      <c r="QQS403" s="332"/>
      <c r="QQT403" s="332"/>
      <c r="QQU403" s="332"/>
      <c r="QQV403" s="332"/>
      <c r="QQW403" s="332"/>
      <c r="QQX403" s="332"/>
      <c r="QQY403" s="332"/>
      <c r="QQZ403" s="332"/>
      <c r="QRA403" s="332"/>
      <c r="QRB403" s="332"/>
      <c r="QRC403" s="332"/>
      <c r="QRD403" s="332"/>
      <c r="QRE403" s="332"/>
      <c r="QRF403" s="332"/>
      <c r="QRG403" s="332"/>
      <c r="QRH403" s="332"/>
      <c r="QRI403" s="332"/>
      <c r="QRJ403" s="332"/>
      <c r="QRK403" s="332"/>
      <c r="QRL403" s="332"/>
      <c r="QRM403" s="332"/>
      <c r="QRN403" s="332"/>
      <c r="QRO403" s="332"/>
      <c r="QRP403" s="332"/>
      <c r="QRQ403" s="332"/>
      <c r="QRR403" s="332"/>
      <c r="QRS403" s="332"/>
      <c r="QRT403" s="332"/>
      <c r="QRU403" s="332"/>
      <c r="QRV403" s="332"/>
      <c r="QRW403" s="332"/>
      <c r="QRX403" s="332"/>
      <c r="QRY403" s="332"/>
      <c r="QRZ403" s="332"/>
      <c r="QSA403" s="332"/>
      <c r="QSB403" s="332"/>
      <c r="QSC403" s="332"/>
      <c r="QSD403" s="332"/>
      <c r="QSE403" s="332"/>
      <c r="QSF403" s="332"/>
      <c r="QSG403" s="332"/>
      <c r="QSH403" s="332"/>
      <c r="QSI403" s="332"/>
      <c r="QSJ403" s="332"/>
      <c r="QSK403" s="332"/>
      <c r="QSL403" s="332"/>
      <c r="QSM403" s="332"/>
      <c r="QSN403" s="332"/>
      <c r="QSO403" s="332"/>
      <c r="QSP403" s="332"/>
      <c r="QSQ403" s="332"/>
      <c r="QSR403" s="332"/>
      <c r="QSS403" s="332"/>
      <c r="QST403" s="332"/>
      <c r="QSU403" s="332"/>
      <c r="QSV403" s="332"/>
      <c r="QSW403" s="332"/>
      <c r="QSX403" s="332"/>
      <c r="QSY403" s="332"/>
      <c r="QSZ403" s="332"/>
      <c r="QTA403" s="332"/>
      <c r="QTB403" s="332"/>
      <c r="QTC403" s="332"/>
      <c r="QTD403" s="332"/>
      <c r="QTE403" s="332"/>
      <c r="QTF403" s="332"/>
      <c r="QTG403" s="332"/>
      <c r="QTH403" s="332"/>
      <c r="QTI403" s="332"/>
      <c r="QTJ403" s="332"/>
      <c r="QTK403" s="332"/>
      <c r="QTL403" s="332"/>
      <c r="QTM403" s="332"/>
      <c r="QTN403" s="332"/>
      <c r="QTO403" s="332"/>
      <c r="QTP403" s="332"/>
      <c r="QTQ403" s="332"/>
      <c r="QTR403" s="332"/>
      <c r="QTS403" s="332"/>
      <c r="QTT403" s="332"/>
      <c r="QTU403" s="332"/>
      <c r="QTV403" s="332"/>
      <c r="QTW403" s="332"/>
      <c r="QTX403" s="332"/>
      <c r="QTY403" s="332"/>
      <c r="QTZ403" s="332"/>
      <c r="QUA403" s="332"/>
      <c r="QUB403" s="332"/>
      <c r="QUC403" s="332"/>
      <c r="QUD403" s="332"/>
      <c r="QUE403" s="332"/>
      <c r="QUF403" s="332"/>
      <c r="QUG403" s="332"/>
      <c r="QUH403" s="332"/>
      <c r="QUI403" s="332"/>
      <c r="QUJ403" s="332"/>
      <c r="QUK403" s="332"/>
      <c r="QUL403" s="332"/>
      <c r="QUM403" s="332"/>
      <c r="QUN403" s="332"/>
      <c r="QUO403" s="332"/>
      <c r="QUP403" s="332"/>
      <c r="QUQ403" s="332"/>
      <c r="QUR403" s="332"/>
      <c r="QUS403" s="332"/>
      <c r="QUT403" s="332"/>
      <c r="QUU403" s="332"/>
      <c r="QUV403" s="332"/>
      <c r="QUW403" s="332"/>
      <c r="QUX403" s="332"/>
      <c r="QUY403" s="332"/>
      <c r="QUZ403" s="332"/>
      <c r="QVA403" s="332"/>
      <c r="QVB403" s="332"/>
      <c r="QVC403" s="332"/>
      <c r="QVD403" s="332"/>
      <c r="QVE403" s="332"/>
      <c r="QVF403" s="332"/>
      <c r="QVG403" s="332"/>
      <c r="QVH403" s="332"/>
      <c r="QVI403" s="332"/>
      <c r="QVJ403" s="332"/>
      <c r="QVK403" s="332"/>
      <c r="QVL403" s="332"/>
      <c r="QVM403" s="332"/>
      <c r="QVN403" s="332"/>
      <c r="QVO403" s="332"/>
      <c r="QVP403" s="332"/>
      <c r="QVQ403" s="332"/>
      <c r="QVR403" s="332"/>
      <c r="QVS403" s="332"/>
      <c r="QVT403" s="332"/>
      <c r="QVU403" s="332"/>
      <c r="QVV403" s="332"/>
      <c r="QVW403" s="332"/>
      <c r="QVX403" s="332"/>
      <c r="QVY403" s="332"/>
      <c r="QVZ403" s="332"/>
      <c r="QWA403" s="332"/>
      <c r="QWB403" s="332"/>
      <c r="QWC403" s="332"/>
      <c r="QWD403" s="332"/>
      <c r="QWE403" s="332"/>
      <c r="QWF403" s="332"/>
      <c r="QWG403" s="332"/>
      <c r="QWH403" s="332"/>
      <c r="QWI403" s="332"/>
      <c r="QWJ403" s="332"/>
      <c r="QWK403" s="332"/>
      <c r="QWL403" s="332"/>
      <c r="QWM403" s="332"/>
      <c r="QWN403" s="332"/>
      <c r="QWO403" s="332"/>
      <c r="QWP403" s="332"/>
      <c r="QWQ403" s="332"/>
      <c r="QWR403" s="332"/>
      <c r="QWS403" s="332"/>
      <c r="QWT403" s="332"/>
      <c r="QWU403" s="332"/>
      <c r="QWV403" s="332"/>
      <c r="QWW403" s="332"/>
      <c r="QWX403" s="332"/>
      <c r="QWY403" s="332"/>
      <c r="QWZ403" s="332"/>
      <c r="QXA403" s="332"/>
      <c r="QXB403" s="332"/>
      <c r="QXC403" s="332"/>
      <c r="QXD403" s="332"/>
      <c r="QXE403" s="332"/>
      <c r="QXF403" s="332"/>
      <c r="QXG403" s="332"/>
      <c r="QXH403" s="332"/>
      <c r="QXI403" s="332"/>
      <c r="QXJ403" s="332"/>
      <c r="QXK403" s="332"/>
      <c r="QXL403" s="332"/>
      <c r="QXM403" s="332"/>
      <c r="QXN403" s="332"/>
      <c r="QXO403" s="332"/>
      <c r="QXP403" s="332"/>
      <c r="QXQ403" s="332"/>
      <c r="QXR403" s="332"/>
      <c r="QXS403" s="332"/>
      <c r="QXT403" s="332"/>
      <c r="QXU403" s="332"/>
      <c r="QXV403" s="332"/>
      <c r="QXW403" s="332"/>
      <c r="QXX403" s="332"/>
      <c r="QXY403" s="332"/>
      <c r="QXZ403" s="332"/>
      <c r="QYA403" s="332"/>
      <c r="QYB403" s="332"/>
      <c r="QYC403" s="332"/>
      <c r="QYD403" s="332"/>
      <c r="QYE403" s="332"/>
      <c r="QYF403" s="332"/>
      <c r="QYG403" s="332"/>
      <c r="QYH403" s="332"/>
      <c r="QYI403" s="332"/>
      <c r="QYJ403" s="332"/>
      <c r="QYK403" s="332"/>
      <c r="QYL403" s="332"/>
      <c r="QYM403" s="332"/>
      <c r="QYN403" s="332"/>
      <c r="QYO403" s="332"/>
      <c r="QYP403" s="332"/>
      <c r="QYQ403" s="332"/>
      <c r="QYR403" s="332"/>
      <c r="QYS403" s="332"/>
      <c r="QYT403" s="332"/>
      <c r="QYU403" s="332"/>
      <c r="QYV403" s="332"/>
      <c r="QYW403" s="332"/>
      <c r="QYX403" s="332"/>
      <c r="QYY403" s="332"/>
      <c r="QYZ403" s="332"/>
      <c r="QZA403" s="332"/>
      <c r="QZB403" s="332"/>
      <c r="QZC403" s="332"/>
      <c r="QZD403" s="332"/>
      <c r="QZE403" s="332"/>
      <c r="QZF403" s="332"/>
      <c r="QZG403" s="332"/>
      <c r="QZH403" s="332"/>
      <c r="QZI403" s="332"/>
      <c r="QZJ403" s="332"/>
      <c r="QZK403" s="332"/>
      <c r="QZL403" s="332"/>
      <c r="QZM403" s="332"/>
      <c r="QZN403" s="332"/>
      <c r="QZO403" s="332"/>
      <c r="QZP403" s="332"/>
      <c r="QZQ403" s="332"/>
      <c r="QZR403" s="332"/>
      <c r="QZS403" s="332"/>
      <c r="QZT403" s="332"/>
      <c r="QZU403" s="332"/>
      <c r="QZV403" s="332"/>
      <c r="QZW403" s="332"/>
      <c r="QZX403" s="332"/>
      <c r="QZY403" s="332"/>
      <c r="QZZ403" s="332"/>
      <c r="RAA403" s="332"/>
      <c r="RAB403" s="332"/>
      <c r="RAC403" s="332"/>
      <c r="RAD403" s="332"/>
      <c r="RAE403" s="332"/>
      <c r="RAF403" s="332"/>
      <c r="RAG403" s="332"/>
      <c r="RAH403" s="332"/>
      <c r="RAI403" s="332"/>
      <c r="RAJ403" s="332"/>
      <c r="RAK403" s="332"/>
      <c r="RAL403" s="332"/>
      <c r="RAM403" s="332"/>
      <c r="RAN403" s="332"/>
      <c r="RAO403" s="332"/>
      <c r="RAP403" s="332"/>
      <c r="RAQ403" s="332"/>
      <c r="RAR403" s="332"/>
      <c r="RAS403" s="332"/>
      <c r="RAT403" s="332"/>
      <c r="RAU403" s="332"/>
      <c r="RAV403" s="332"/>
      <c r="RAW403" s="332"/>
      <c r="RAX403" s="332"/>
      <c r="RAY403" s="332"/>
      <c r="RAZ403" s="332"/>
      <c r="RBA403" s="332"/>
      <c r="RBB403" s="332"/>
      <c r="RBC403" s="332"/>
      <c r="RBD403" s="332"/>
      <c r="RBE403" s="332"/>
      <c r="RBF403" s="332"/>
      <c r="RBG403" s="332"/>
      <c r="RBH403" s="332"/>
      <c r="RBI403" s="332"/>
      <c r="RBJ403" s="332"/>
      <c r="RBK403" s="332"/>
      <c r="RBL403" s="332"/>
      <c r="RBM403" s="332"/>
      <c r="RBN403" s="332"/>
      <c r="RBO403" s="332"/>
      <c r="RBP403" s="332"/>
      <c r="RBQ403" s="332"/>
      <c r="RBR403" s="332"/>
      <c r="RBS403" s="332"/>
      <c r="RBT403" s="332"/>
      <c r="RBU403" s="332"/>
      <c r="RBV403" s="332"/>
      <c r="RBW403" s="332"/>
      <c r="RBX403" s="332"/>
      <c r="RBY403" s="332"/>
      <c r="RBZ403" s="332"/>
      <c r="RCA403" s="332"/>
      <c r="RCB403" s="332"/>
      <c r="RCC403" s="332"/>
      <c r="RCD403" s="332"/>
      <c r="RCE403" s="332"/>
      <c r="RCF403" s="332"/>
      <c r="RCG403" s="332"/>
      <c r="RCH403" s="332"/>
      <c r="RCI403" s="332"/>
      <c r="RCJ403" s="332"/>
      <c r="RCK403" s="332"/>
      <c r="RCL403" s="332"/>
      <c r="RCM403" s="332"/>
      <c r="RCN403" s="332"/>
      <c r="RCO403" s="332"/>
      <c r="RCP403" s="332"/>
      <c r="RCQ403" s="332"/>
      <c r="RCR403" s="332"/>
      <c r="RCS403" s="332"/>
      <c r="RCT403" s="332"/>
      <c r="RCU403" s="332"/>
      <c r="RCV403" s="332"/>
      <c r="RCW403" s="332"/>
      <c r="RCX403" s="332"/>
      <c r="RCY403" s="332"/>
      <c r="RCZ403" s="332"/>
      <c r="RDA403" s="332"/>
      <c r="RDB403" s="332"/>
      <c r="RDC403" s="332"/>
      <c r="RDD403" s="332"/>
      <c r="RDE403" s="332"/>
      <c r="RDF403" s="332"/>
      <c r="RDG403" s="332"/>
      <c r="RDH403" s="332"/>
      <c r="RDI403" s="332"/>
      <c r="RDJ403" s="332"/>
      <c r="RDK403" s="332"/>
      <c r="RDL403" s="332"/>
      <c r="RDM403" s="332"/>
      <c r="RDN403" s="332"/>
      <c r="RDO403" s="332"/>
      <c r="RDP403" s="332"/>
      <c r="RDQ403" s="332"/>
      <c r="RDR403" s="332"/>
      <c r="RDS403" s="332"/>
      <c r="RDT403" s="332"/>
      <c r="RDU403" s="332"/>
      <c r="RDV403" s="332"/>
      <c r="RDW403" s="332"/>
      <c r="RDX403" s="332"/>
      <c r="RDY403" s="332"/>
      <c r="RDZ403" s="332"/>
      <c r="REA403" s="332"/>
      <c r="REB403" s="332"/>
      <c r="REC403" s="332"/>
      <c r="RED403" s="332"/>
      <c r="REE403" s="332"/>
      <c r="REF403" s="332"/>
      <c r="REG403" s="332"/>
      <c r="REH403" s="332"/>
      <c r="REI403" s="332"/>
      <c r="REJ403" s="332"/>
      <c r="REK403" s="332"/>
      <c r="REL403" s="332"/>
      <c r="REM403" s="332"/>
      <c r="REN403" s="332"/>
      <c r="REO403" s="332"/>
      <c r="REP403" s="332"/>
      <c r="REQ403" s="332"/>
      <c r="RER403" s="332"/>
      <c r="RES403" s="332"/>
      <c r="RET403" s="332"/>
      <c r="REU403" s="332"/>
      <c r="REV403" s="332"/>
      <c r="REW403" s="332"/>
      <c r="REX403" s="332"/>
      <c r="REY403" s="332"/>
      <c r="REZ403" s="332"/>
      <c r="RFA403" s="332"/>
      <c r="RFB403" s="332"/>
      <c r="RFC403" s="332"/>
      <c r="RFD403" s="332"/>
      <c r="RFE403" s="332"/>
      <c r="RFF403" s="332"/>
      <c r="RFG403" s="332"/>
      <c r="RFH403" s="332"/>
      <c r="RFI403" s="332"/>
      <c r="RFJ403" s="332"/>
      <c r="RFK403" s="332"/>
      <c r="RFL403" s="332"/>
      <c r="RFM403" s="332"/>
      <c r="RFN403" s="332"/>
      <c r="RFO403" s="332"/>
      <c r="RFP403" s="332"/>
      <c r="RFQ403" s="332"/>
      <c r="RFR403" s="332"/>
      <c r="RFS403" s="332"/>
      <c r="RFT403" s="332"/>
      <c r="RFU403" s="332"/>
      <c r="RFV403" s="332"/>
      <c r="RFW403" s="332"/>
      <c r="RFX403" s="332"/>
      <c r="RFY403" s="332"/>
      <c r="RFZ403" s="332"/>
      <c r="RGA403" s="332"/>
      <c r="RGB403" s="332"/>
      <c r="RGC403" s="332"/>
      <c r="RGD403" s="332"/>
      <c r="RGE403" s="332"/>
      <c r="RGF403" s="332"/>
      <c r="RGG403" s="332"/>
      <c r="RGH403" s="332"/>
      <c r="RGI403" s="332"/>
      <c r="RGJ403" s="332"/>
      <c r="RGK403" s="332"/>
      <c r="RGL403" s="332"/>
      <c r="RGM403" s="332"/>
      <c r="RGN403" s="332"/>
      <c r="RGO403" s="332"/>
      <c r="RGP403" s="332"/>
      <c r="RGQ403" s="332"/>
      <c r="RGR403" s="332"/>
      <c r="RGS403" s="332"/>
      <c r="RGT403" s="332"/>
      <c r="RGU403" s="332"/>
      <c r="RGV403" s="332"/>
      <c r="RGW403" s="332"/>
      <c r="RGX403" s="332"/>
      <c r="RGY403" s="332"/>
      <c r="RGZ403" s="332"/>
      <c r="RHA403" s="332"/>
      <c r="RHB403" s="332"/>
      <c r="RHC403" s="332"/>
      <c r="RHD403" s="332"/>
      <c r="RHE403" s="332"/>
      <c r="RHF403" s="332"/>
      <c r="RHG403" s="332"/>
      <c r="RHH403" s="332"/>
      <c r="RHI403" s="332"/>
      <c r="RHJ403" s="332"/>
      <c r="RHK403" s="332"/>
      <c r="RHL403" s="332"/>
      <c r="RHM403" s="332"/>
      <c r="RHN403" s="332"/>
      <c r="RHO403" s="332"/>
      <c r="RHP403" s="332"/>
      <c r="RHQ403" s="332"/>
      <c r="RHR403" s="332"/>
      <c r="RHS403" s="332"/>
      <c r="RHT403" s="332"/>
      <c r="RHU403" s="332"/>
      <c r="RHV403" s="332"/>
      <c r="RHW403" s="332"/>
      <c r="RHX403" s="332"/>
      <c r="RHY403" s="332"/>
      <c r="RHZ403" s="332"/>
      <c r="RIA403" s="332"/>
      <c r="RIB403" s="332"/>
      <c r="RIC403" s="332"/>
      <c r="RID403" s="332"/>
      <c r="RIE403" s="332"/>
      <c r="RIF403" s="332"/>
      <c r="RIG403" s="332"/>
      <c r="RIH403" s="332"/>
      <c r="RII403" s="332"/>
      <c r="RIJ403" s="332"/>
      <c r="RIK403" s="332"/>
      <c r="RIL403" s="332"/>
      <c r="RIM403" s="332"/>
      <c r="RIN403" s="332"/>
      <c r="RIO403" s="332"/>
      <c r="RIP403" s="332"/>
      <c r="RIQ403" s="332"/>
      <c r="RIR403" s="332"/>
      <c r="RIS403" s="332"/>
      <c r="RIT403" s="332"/>
      <c r="RIU403" s="332"/>
      <c r="RIV403" s="332"/>
      <c r="RIW403" s="332"/>
      <c r="RIX403" s="332"/>
      <c r="RIY403" s="332"/>
      <c r="RIZ403" s="332"/>
      <c r="RJA403" s="332"/>
      <c r="RJB403" s="332"/>
      <c r="RJC403" s="332"/>
      <c r="RJD403" s="332"/>
      <c r="RJE403" s="332"/>
      <c r="RJF403" s="332"/>
      <c r="RJG403" s="332"/>
      <c r="RJH403" s="332"/>
      <c r="RJI403" s="332"/>
      <c r="RJJ403" s="332"/>
      <c r="RJK403" s="332"/>
      <c r="RJL403" s="332"/>
      <c r="RJM403" s="332"/>
      <c r="RJN403" s="332"/>
      <c r="RJO403" s="332"/>
      <c r="RJP403" s="332"/>
      <c r="RJQ403" s="332"/>
      <c r="RJR403" s="332"/>
      <c r="RJS403" s="332"/>
      <c r="RJT403" s="332"/>
      <c r="RJU403" s="332"/>
      <c r="RJV403" s="332"/>
      <c r="RJW403" s="332"/>
      <c r="RJX403" s="332"/>
      <c r="RJY403" s="332"/>
      <c r="RJZ403" s="332"/>
      <c r="RKA403" s="332"/>
      <c r="RKB403" s="332"/>
      <c r="RKC403" s="332"/>
      <c r="RKD403" s="332"/>
      <c r="RKE403" s="332"/>
      <c r="RKF403" s="332"/>
      <c r="RKG403" s="332"/>
      <c r="RKH403" s="332"/>
      <c r="RKI403" s="332"/>
      <c r="RKJ403" s="332"/>
      <c r="RKK403" s="332"/>
      <c r="RKL403" s="332"/>
      <c r="RKM403" s="332"/>
      <c r="RKN403" s="332"/>
      <c r="RKO403" s="332"/>
      <c r="RKP403" s="332"/>
      <c r="RKQ403" s="332"/>
      <c r="RKR403" s="332"/>
      <c r="RKS403" s="332"/>
      <c r="RKT403" s="332"/>
      <c r="RKU403" s="332"/>
      <c r="RKV403" s="332"/>
      <c r="RKW403" s="332"/>
      <c r="RKX403" s="332"/>
      <c r="RKY403" s="332"/>
      <c r="RKZ403" s="332"/>
      <c r="RLA403" s="332"/>
      <c r="RLB403" s="332"/>
      <c r="RLC403" s="332"/>
      <c r="RLD403" s="332"/>
      <c r="RLE403" s="332"/>
      <c r="RLF403" s="332"/>
      <c r="RLG403" s="332"/>
      <c r="RLH403" s="332"/>
      <c r="RLI403" s="332"/>
      <c r="RLJ403" s="332"/>
      <c r="RLK403" s="332"/>
      <c r="RLL403" s="332"/>
      <c r="RLM403" s="332"/>
      <c r="RLN403" s="332"/>
      <c r="RLO403" s="332"/>
      <c r="RLP403" s="332"/>
      <c r="RLQ403" s="332"/>
      <c r="RLR403" s="332"/>
      <c r="RLS403" s="332"/>
      <c r="RLT403" s="332"/>
      <c r="RLU403" s="332"/>
      <c r="RLV403" s="332"/>
      <c r="RLW403" s="332"/>
      <c r="RLX403" s="332"/>
      <c r="RLY403" s="332"/>
      <c r="RLZ403" s="332"/>
      <c r="RMA403" s="332"/>
      <c r="RMB403" s="332"/>
      <c r="RMC403" s="332"/>
      <c r="RMD403" s="332"/>
      <c r="RME403" s="332"/>
      <c r="RMF403" s="332"/>
      <c r="RMG403" s="332"/>
      <c r="RMH403" s="332"/>
      <c r="RMI403" s="332"/>
      <c r="RMJ403" s="332"/>
      <c r="RMK403" s="332"/>
      <c r="RML403" s="332"/>
      <c r="RMM403" s="332"/>
      <c r="RMN403" s="332"/>
      <c r="RMO403" s="332"/>
      <c r="RMP403" s="332"/>
      <c r="RMQ403" s="332"/>
      <c r="RMR403" s="332"/>
      <c r="RMS403" s="332"/>
      <c r="RMT403" s="332"/>
      <c r="RMU403" s="332"/>
      <c r="RMV403" s="332"/>
      <c r="RMW403" s="332"/>
      <c r="RMX403" s="332"/>
      <c r="RMY403" s="332"/>
      <c r="RMZ403" s="332"/>
      <c r="RNA403" s="332"/>
      <c r="RNB403" s="332"/>
      <c r="RNC403" s="332"/>
      <c r="RND403" s="332"/>
      <c r="RNE403" s="332"/>
      <c r="RNF403" s="332"/>
      <c r="RNG403" s="332"/>
      <c r="RNH403" s="332"/>
      <c r="RNI403" s="332"/>
      <c r="RNJ403" s="332"/>
      <c r="RNK403" s="332"/>
      <c r="RNL403" s="332"/>
      <c r="RNM403" s="332"/>
      <c r="RNN403" s="332"/>
      <c r="RNO403" s="332"/>
      <c r="RNP403" s="332"/>
      <c r="RNQ403" s="332"/>
      <c r="RNR403" s="332"/>
      <c r="RNS403" s="332"/>
      <c r="RNT403" s="332"/>
      <c r="RNU403" s="332"/>
      <c r="RNV403" s="332"/>
      <c r="RNW403" s="332"/>
      <c r="RNX403" s="332"/>
      <c r="RNY403" s="332"/>
      <c r="RNZ403" s="332"/>
      <c r="ROA403" s="332"/>
      <c r="ROB403" s="332"/>
      <c r="ROC403" s="332"/>
      <c r="ROD403" s="332"/>
      <c r="ROE403" s="332"/>
      <c r="ROF403" s="332"/>
      <c r="ROG403" s="332"/>
      <c r="ROH403" s="332"/>
      <c r="ROI403" s="332"/>
      <c r="ROJ403" s="332"/>
      <c r="ROK403" s="332"/>
      <c r="ROL403" s="332"/>
      <c r="ROM403" s="332"/>
      <c r="RON403" s="332"/>
      <c r="ROO403" s="332"/>
      <c r="ROP403" s="332"/>
      <c r="ROQ403" s="332"/>
      <c r="ROR403" s="332"/>
      <c r="ROS403" s="332"/>
      <c r="ROT403" s="332"/>
      <c r="ROU403" s="332"/>
      <c r="ROV403" s="332"/>
      <c r="ROW403" s="332"/>
      <c r="ROX403" s="332"/>
      <c r="ROY403" s="332"/>
      <c r="ROZ403" s="332"/>
      <c r="RPA403" s="332"/>
      <c r="RPB403" s="332"/>
      <c r="RPC403" s="332"/>
      <c r="RPD403" s="332"/>
      <c r="RPE403" s="332"/>
      <c r="RPF403" s="332"/>
      <c r="RPG403" s="332"/>
      <c r="RPH403" s="332"/>
      <c r="RPI403" s="332"/>
      <c r="RPJ403" s="332"/>
      <c r="RPK403" s="332"/>
      <c r="RPL403" s="332"/>
      <c r="RPM403" s="332"/>
      <c r="RPN403" s="332"/>
      <c r="RPO403" s="332"/>
      <c r="RPP403" s="332"/>
      <c r="RPQ403" s="332"/>
      <c r="RPR403" s="332"/>
      <c r="RPS403" s="332"/>
      <c r="RPT403" s="332"/>
      <c r="RPU403" s="332"/>
      <c r="RPV403" s="332"/>
      <c r="RPW403" s="332"/>
      <c r="RPX403" s="332"/>
      <c r="RPY403" s="332"/>
      <c r="RPZ403" s="332"/>
      <c r="RQA403" s="332"/>
      <c r="RQB403" s="332"/>
      <c r="RQC403" s="332"/>
      <c r="RQD403" s="332"/>
      <c r="RQE403" s="332"/>
      <c r="RQF403" s="332"/>
      <c r="RQG403" s="332"/>
      <c r="RQH403" s="332"/>
      <c r="RQI403" s="332"/>
      <c r="RQJ403" s="332"/>
      <c r="RQK403" s="332"/>
      <c r="RQL403" s="332"/>
      <c r="RQM403" s="332"/>
      <c r="RQN403" s="332"/>
      <c r="RQO403" s="332"/>
      <c r="RQP403" s="332"/>
      <c r="RQQ403" s="332"/>
      <c r="RQR403" s="332"/>
      <c r="RQS403" s="332"/>
      <c r="RQT403" s="332"/>
      <c r="RQU403" s="332"/>
      <c r="RQV403" s="332"/>
      <c r="RQW403" s="332"/>
      <c r="RQX403" s="332"/>
      <c r="RQY403" s="332"/>
      <c r="RQZ403" s="332"/>
      <c r="RRA403" s="332"/>
      <c r="RRB403" s="332"/>
      <c r="RRC403" s="332"/>
      <c r="RRD403" s="332"/>
      <c r="RRE403" s="332"/>
      <c r="RRF403" s="332"/>
      <c r="RRG403" s="332"/>
      <c r="RRH403" s="332"/>
      <c r="RRI403" s="332"/>
      <c r="RRJ403" s="332"/>
      <c r="RRK403" s="332"/>
      <c r="RRL403" s="332"/>
      <c r="RRM403" s="332"/>
      <c r="RRN403" s="332"/>
      <c r="RRO403" s="332"/>
      <c r="RRP403" s="332"/>
      <c r="RRQ403" s="332"/>
      <c r="RRR403" s="332"/>
      <c r="RRS403" s="332"/>
      <c r="RRT403" s="332"/>
      <c r="RRU403" s="332"/>
      <c r="RRV403" s="332"/>
      <c r="RRW403" s="332"/>
      <c r="RRX403" s="332"/>
      <c r="RRY403" s="332"/>
      <c r="RRZ403" s="332"/>
      <c r="RSA403" s="332"/>
      <c r="RSB403" s="332"/>
      <c r="RSC403" s="332"/>
      <c r="RSD403" s="332"/>
      <c r="RSE403" s="332"/>
      <c r="RSF403" s="332"/>
      <c r="RSG403" s="332"/>
      <c r="RSH403" s="332"/>
      <c r="RSI403" s="332"/>
      <c r="RSJ403" s="332"/>
      <c r="RSK403" s="332"/>
      <c r="RSL403" s="332"/>
      <c r="RSM403" s="332"/>
      <c r="RSN403" s="332"/>
      <c r="RSO403" s="332"/>
      <c r="RSP403" s="332"/>
      <c r="RSQ403" s="332"/>
      <c r="RSR403" s="332"/>
      <c r="RSS403" s="332"/>
      <c r="RST403" s="332"/>
      <c r="RSU403" s="332"/>
      <c r="RSV403" s="332"/>
      <c r="RSW403" s="332"/>
      <c r="RSX403" s="332"/>
      <c r="RSY403" s="332"/>
      <c r="RSZ403" s="332"/>
      <c r="RTA403" s="332"/>
      <c r="RTB403" s="332"/>
      <c r="RTC403" s="332"/>
      <c r="RTD403" s="332"/>
      <c r="RTE403" s="332"/>
      <c r="RTF403" s="332"/>
      <c r="RTG403" s="332"/>
      <c r="RTH403" s="332"/>
      <c r="RTI403" s="332"/>
      <c r="RTJ403" s="332"/>
      <c r="RTK403" s="332"/>
      <c r="RTL403" s="332"/>
      <c r="RTM403" s="332"/>
      <c r="RTN403" s="332"/>
      <c r="RTO403" s="332"/>
      <c r="RTP403" s="332"/>
      <c r="RTQ403" s="332"/>
      <c r="RTR403" s="332"/>
      <c r="RTS403" s="332"/>
      <c r="RTT403" s="332"/>
      <c r="RTU403" s="332"/>
      <c r="RTV403" s="332"/>
      <c r="RTW403" s="332"/>
      <c r="RTX403" s="332"/>
      <c r="RTY403" s="332"/>
      <c r="RTZ403" s="332"/>
      <c r="RUA403" s="332"/>
      <c r="RUB403" s="332"/>
      <c r="RUC403" s="332"/>
      <c r="RUD403" s="332"/>
      <c r="RUE403" s="332"/>
      <c r="RUF403" s="332"/>
      <c r="RUG403" s="332"/>
      <c r="RUH403" s="332"/>
      <c r="RUI403" s="332"/>
      <c r="RUJ403" s="332"/>
      <c r="RUK403" s="332"/>
      <c r="RUL403" s="332"/>
      <c r="RUM403" s="332"/>
      <c r="RUN403" s="332"/>
      <c r="RUO403" s="332"/>
      <c r="RUP403" s="332"/>
      <c r="RUQ403" s="332"/>
      <c r="RUR403" s="332"/>
      <c r="RUS403" s="332"/>
      <c r="RUT403" s="332"/>
      <c r="RUU403" s="332"/>
      <c r="RUV403" s="332"/>
      <c r="RUW403" s="332"/>
      <c r="RUX403" s="332"/>
      <c r="RUY403" s="332"/>
      <c r="RUZ403" s="332"/>
      <c r="RVA403" s="332"/>
      <c r="RVB403" s="332"/>
      <c r="RVC403" s="332"/>
      <c r="RVD403" s="332"/>
      <c r="RVE403" s="332"/>
      <c r="RVF403" s="332"/>
      <c r="RVG403" s="332"/>
      <c r="RVH403" s="332"/>
      <c r="RVI403" s="332"/>
      <c r="RVJ403" s="332"/>
      <c r="RVK403" s="332"/>
      <c r="RVL403" s="332"/>
      <c r="RVM403" s="332"/>
      <c r="RVN403" s="332"/>
      <c r="RVO403" s="332"/>
      <c r="RVP403" s="332"/>
      <c r="RVQ403" s="332"/>
      <c r="RVR403" s="332"/>
      <c r="RVS403" s="332"/>
      <c r="RVT403" s="332"/>
      <c r="RVU403" s="332"/>
      <c r="RVV403" s="332"/>
      <c r="RVW403" s="332"/>
      <c r="RVX403" s="332"/>
      <c r="RVY403" s="332"/>
      <c r="RVZ403" s="332"/>
      <c r="RWA403" s="332"/>
      <c r="RWB403" s="332"/>
      <c r="RWC403" s="332"/>
      <c r="RWD403" s="332"/>
      <c r="RWE403" s="332"/>
      <c r="RWF403" s="332"/>
      <c r="RWG403" s="332"/>
      <c r="RWH403" s="332"/>
      <c r="RWI403" s="332"/>
      <c r="RWJ403" s="332"/>
      <c r="RWK403" s="332"/>
      <c r="RWL403" s="332"/>
      <c r="RWM403" s="332"/>
      <c r="RWN403" s="332"/>
      <c r="RWO403" s="332"/>
      <c r="RWP403" s="332"/>
      <c r="RWQ403" s="332"/>
      <c r="RWR403" s="332"/>
      <c r="RWS403" s="332"/>
      <c r="RWT403" s="332"/>
      <c r="RWU403" s="332"/>
      <c r="RWV403" s="332"/>
      <c r="RWW403" s="332"/>
      <c r="RWX403" s="332"/>
      <c r="RWY403" s="332"/>
      <c r="RWZ403" s="332"/>
      <c r="RXA403" s="332"/>
      <c r="RXB403" s="332"/>
      <c r="RXC403" s="332"/>
      <c r="RXD403" s="332"/>
      <c r="RXE403" s="332"/>
      <c r="RXF403" s="332"/>
      <c r="RXG403" s="332"/>
      <c r="RXH403" s="332"/>
      <c r="RXI403" s="332"/>
      <c r="RXJ403" s="332"/>
      <c r="RXK403" s="332"/>
      <c r="RXL403" s="332"/>
      <c r="RXM403" s="332"/>
      <c r="RXN403" s="332"/>
      <c r="RXO403" s="332"/>
      <c r="RXP403" s="332"/>
      <c r="RXQ403" s="332"/>
      <c r="RXR403" s="332"/>
      <c r="RXS403" s="332"/>
      <c r="RXT403" s="332"/>
      <c r="RXU403" s="332"/>
      <c r="RXV403" s="332"/>
      <c r="RXW403" s="332"/>
      <c r="RXX403" s="332"/>
      <c r="RXY403" s="332"/>
      <c r="RXZ403" s="332"/>
      <c r="RYA403" s="332"/>
      <c r="RYB403" s="332"/>
      <c r="RYC403" s="332"/>
      <c r="RYD403" s="332"/>
      <c r="RYE403" s="332"/>
      <c r="RYF403" s="332"/>
      <c r="RYG403" s="332"/>
      <c r="RYH403" s="332"/>
      <c r="RYI403" s="332"/>
      <c r="RYJ403" s="332"/>
      <c r="RYK403" s="332"/>
      <c r="RYL403" s="332"/>
      <c r="RYM403" s="332"/>
      <c r="RYN403" s="332"/>
      <c r="RYO403" s="332"/>
      <c r="RYP403" s="332"/>
      <c r="RYQ403" s="332"/>
      <c r="RYR403" s="332"/>
      <c r="RYS403" s="332"/>
      <c r="RYT403" s="332"/>
      <c r="RYU403" s="332"/>
      <c r="RYV403" s="332"/>
      <c r="RYW403" s="332"/>
      <c r="RYX403" s="332"/>
      <c r="RYY403" s="332"/>
      <c r="RYZ403" s="332"/>
      <c r="RZA403" s="332"/>
      <c r="RZB403" s="332"/>
      <c r="RZC403" s="332"/>
      <c r="RZD403" s="332"/>
      <c r="RZE403" s="332"/>
      <c r="RZF403" s="332"/>
      <c r="RZG403" s="332"/>
      <c r="RZH403" s="332"/>
      <c r="RZI403" s="332"/>
      <c r="RZJ403" s="332"/>
      <c r="RZK403" s="332"/>
      <c r="RZL403" s="332"/>
      <c r="RZM403" s="332"/>
      <c r="RZN403" s="332"/>
      <c r="RZO403" s="332"/>
      <c r="RZP403" s="332"/>
      <c r="RZQ403" s="332"/>
      <c r="RZR403" s="332"/>
      <c r="RZS403" s="332"/>
      <c r="RZT403" s="332"/>
      <c r="RZU403" s="332"/>
      <c r="RZV403" s="332"/>
      <c r="RZW403" s="332"/>
      <c r="RZX403" s="332"/>
      <c r="RZY403" s="332"/>
      <c r="RZZ403" s="332"/>
      <c r="SAA403" s="332"/>
      <c r="SAB403" s="332"/>
      <c r="SAC403" s="332"/>
      <c r="SAD403" s="332"/>
      <c r="SAE403" s="332"/>
      <c r="SAF403" s="332"/>
      <c r="SAG403" s="332"/>
      <c r="SAH403" s="332"/>
      <c r="SAI403" s="332"/>
      <c r="SAJ403" s="332"/>
      <c r="SAK403" s="332"/>
      <c r="SAL403" s="332"/>
      <c r="SAM403" s="332"/>
      <c r="SAN403" s="332"/>
      <c r="SAO403" s="332"/>
      <c r="SAP403" s="332"/>
      <c r="SAQ403" s="332"/>
      <c r="SAR403" s="332"/>
      <c r="SAS403" s="332"/>
      <c r="SAT403" s="332"/>
      <c r="SAU403" s="332"/>
      <c r="SAV403" s="332"/>
      <c r="SAW403" s="332"/>
      <c r="SAX403" s="332"/>
      <c r="SAY403" s="332"/>
      <c r="SAZ403" s="332"/>
      <c r="SBA403" s="332"/>
      <c r="SBB403" s="332"/>
      <c r="SBC403" s="332"/>
      <c r="SBD403" s="332"/>
      <c r="SBE403" s="332"/>
      <c r="SBF403" s="332"/>
      <c r="SBG403" s="332"/>
      <c r="SBH403" s="332"/>
      <c r="SBI403" s="332"/>
      <c r="SBJ403" s="332"/>
      <c r="SBK403" s="332"/>
      <c r="SBL403" s="332"/>
      <c r="SBM403" s="332"/>
      <c r="SBN403" s="332"/>
      <c r="SBO403" s="332"/>
      <c r="SBP403" s="332"/>
      <c r="SBQ403" s="332"/>
      <c r="SBR403" s="332"/>
      <c r="SBS403" s="332"/>
      <c r="SBT403" s="332"/>
      <c r="SBU403" s="332"/>
      <c r="SBV403" s="332"/>
      <c r="SBW403" s="332"/>
      <c r="SBX403" s="332"/>
      <c r="SBY403" s="332"/>
      <c r="SBZ403" s="332"/>
      <c r="SCA403" s="332"/>
      <c r="SCB403" s="332"/>
      <c r="SCC403" s="332"/>
      <c r="SCD403" s="332"/>
      <c r="SCE403" s="332"/>
      <c r="SCF403" s="332"/>
      <c r="SCG403" s="332"/>
      <c r="SCH403" s="332"/>
      <c r="SCI403" s="332"/>
      <c r="SCJ403" s="332"/>
      <c r="SCK403" s="332"/>
      <c r="SCL403" s="332"/>
      <c r="SCM403" s="332"/>
      <c r="SCN403" s="332"/>
      <c r="SCO403" s="332"/>
      <c r="SCP403" s="332"/>
      <c r="SCQ403" s="332"/>
      <c r="SCR403" s="332"/>
      <c r="SCS403" s="332"/>
      <c r="SCT403" s="332"/>
      <c r="SCU403" s="332"/>
      <c r="SCV403" s="332"/>
      <c r="SCW403" s="332"/>
      <c r="SCX403" s="332"/>
      <c r="SCY403" s="332"/>
      <c r="SCZ403" s="332"/>
      <c r="SDA403" s="332"/>
      <c r="SDB403" s="332"/>
      <c r="SDC403" s="332"/>
      <c r="SDD403" s="332"/>
      <c r="SDE403" s="332"/>
      <c r="SDF403" s="332"/>
      <c r="SDG403" s="332"/>
      <c r="SDH403" s="332"/>
      <c r="SDI403" s="332"/>
      <c r="SDJ403" s="332"/>
      <c r="SDK403" s="332"/>
      <c r="SDL403" s="332"/>
      <c r="SDM403" s="332"/>
      <c r="SDN403" s="332"/>
      <c r="SDO403" s="332"/>
      <c r="SDP403" s="332"/>
      <c r="SDQ403" s="332"/>
      <c r="SDR403" s="332"/>
      <c r="SDS403" s="332"/>
      <c r="SDT403" s="332"/>
      <c r="SDU403" s="332"/>
      <c r="SDV403" s="332"/>
      <c r="SDW403" s="332"/>
      <c r="SDX403" s="332"/>
      <c r="SDY403" s="332"/>
      <c r="SDZ403" s="332"/>
      <c r="SEA403" s="332"/>
      <c r="SEB403" s="332"/>
      <c r="SEC403" s="332"/>
      <c r="SED403" s="332"/>
      <c r="SEE403" s="332"/>
      <c r="SEF403" s="332"/>
      <c r="SEG403" s="332"/>
      <c r="SEH403" s="332"/>
      <c r="SEI403" s="332"/>
      <c r="SEJ403" s="332"/>
      <c r="SEK403" s="332"/>
      <c r="SEL403" s="332"/>
      <c r="SEM403" s="332"/>
      <c r="SEN403" s="332"/>
      <c r="SEO403" s="332"/>
      <c r="SEP403" s="332"/>
      <c r="SEQ403" s="332"/>
      <c r="SER403" s="332"/>
      <c r="SES403" s="332"/>
      <c r="SET403" s="332"/>
      <c r="SEU403" s="332"/>
      <c r="SEV403" s="332"/>
      <c r="SEW403" s="332"/>
      <c r="SEX403" s="332"/>
      <c r="SEY403" s="332"/>
      <c r="SEZ403" s="332"/>
      <c r="SFA403" s="332"/>
      <c r="SFB403" s="332"/>
      <c r="SFC403" s="332"/>
      <c r="SFD403" s="332"/>
      <c r="SFE403" s="332"/>
      <c r="SFF403" s="332"/>
      <c r="SFG403" s="332"/>
      <c r="SFH403" s="332"/>
      <c r="SFI403" s="332"/>
      <c r="SFJ403" s="332"/>
      <c r="SFK403" s="332"/>
      <c r="SFL403" s="332"/>
      <c r="SFM403" s="332"/>
      <c r="SFN403" s="332"/>
      <c r="SFO403" s="332"/>
      <c r="SFP403" s="332"/>
      <c r="SFQ403" s="332"/>
      <c r="SFR403" s="332"/>
      <c r="SFS403" s="332"/>
      <c r="SFT403" s="332"/>
      <c r="SFU403" s="332"/>
      <c r="SFV403" s="332"/>
      <c r="SFW403" s="332"/>
      <c r="SFX403" s="332"/>
      <c r="SFY403" s="332"/>
      <c r="SFZ403" s="332"/>
      <c r="SGA403" s="332"/>
      <c r="SGB403" s="332"/>
      <c r="SGC403" s="332"/>
      <c r="SGD403" s="332"/>
      <c r="SGE403" s="332"/>
      <c r="SGF403" s="332"/>
      <c r="SGG403" s="332"/>
      <c r="SGH403" s="332"/>
      <c r="SGI403" s="332"/>
      <c r="SGJ403" s="332"/>
      <c r="SGK403" s="332"/>
      <c r="SGL403" s="332"/>
      <c r="SGM403" s="332"/>
      <c r="SGN403" s="332"/>
      <c r="SGO403" s="332"/>
      <c r="SGP403" s="332"/>
      <c r="SGQ403" s="332"/>
      <c r="SGR403" s="332"/>
      <c r="SGS403" s="332"/>
      <c r="SGT403" s="332"/>
      <c r="SGU403" s="332"/>
      <c r="SGV403" s="332"/>
      <c r="SGW403" s="332"/>
      <c r="SGX403" s="332"/>
      <c r="SGY403" s="332"/>
      <c r="SGZ403" s="332"/>
      <c r="SHA403" s="332"/>
      <c r="SHB403" s="332"/>
      <c r="SHC403" s="332"/>
      <c r="SHD403" s="332"/>
      <c r="SHE403" s="332"/>
      <c r="SHF403" s="332"/>
      <c r="SHG403" s="332"/>
      <c r="SHH403" s="332"/>
      <c r="SHI403" s="332"/>
      <c r="SHJ403" s="332"/>
      <c r="SHK403" s="332"/>
      <c r="SHL403" s="332"/>
      <c r="SHM403" s="332"/>
      <c r="SHN403" s="332"/>
      <c r="SHO403" s="332"/>
      <c r="SHP403" s="332"/>
      <c r="SHQ403" s="332"/>
      <c r="SHR403" s="332"/>
      <c r="SHS403" s="332"/>
      <c r="SHT403" s="332"/>
      <c r="SHU403" s="332"/>
      <c r="SHV403" s="332"/>
      <c r="SHW403" s="332"/>
      <c r="SHX403" s="332"/>
      <c r="SHY403" s="332"/>
      <c r="SHZ403" s="332"/>
      <c r="SIA403" s="332"/>
      <c r="SIB403" s="332"/>
      <c r="SIC403" s="332"/>
      <c r="SID403" s="332"/>
      <c r="SIE403" s="332"/>
      <c r="SIF403" s="332"/>
      <c r="SIG403" s="332"/>
      <c r="SIH403" s="332"/>
      <c r="SII403" s="332"/>
      <c r="SIJ403" s="332"/>
      <c r="SIK403" s="332"/>
      <c r="SIL403" s="332"/>
      <c r="SIM403" s="332"/>
      <c r="SIN403" s="332"/>
      <c r="SIO403" s="332"/>
      <c r="SIP403" s="332"/>
      <c r="SIQ403" s="332"/>
      <c r="SIR403" s="332"/>
      <c r="SIS403" s="332"/>
      <c r="SIT403" s="332"/>
      <c r="SIU403" s="332"/>
      <c r="SIV403" s="332"/>
      <c r="SIW403" s="332"/>
      <c r="SIX403" s="332"/>
      <c r="SIY403" s="332"/>
      <c r="SIZ403" s="332"/>
      <c r="SJA403" s="332"/>
      <c r="SJB403" s="332"/>
      <c r="SJC403" s="332"/>
      <c r="SJD403" s="332"/>
      <c r="SJE403" s="332"/>
      <c r="SJF403" s="332"/>
      <c r="SJG403" s="332"/>
      <c r="SJH403" s="332"/>
      <c r="SJI403" s="332"/>
      <c r="SJJ403" s="332"/>
      <c r="SJK403" s="332"/>
      <c r="SJL403" s="332"/>
      <c r="SJM403" s="332"/>
      <c r="SJN403" s="332"/>
      <c r="SJO403" s="332"/>
      <c r="SJP403" s="332"/>
      <c r="SJQ403" s="332"/>
      <c r="SJR403" s="332"/>
      <c r="SJS403" s="332"/>
      <c r="SJT403" s="332"/>
      <c r="SJU403" s="332"/>
      <c r="SJV403" s="332"/>
      <c r="SJW403" s="332"/>
      <c r="SJX403" s="332"/>
      <c r="SJY403" s="332"/>
      <c r="SJZ403" s="332"/>
      <c r="SKA403" s="332"/>
      <c r="SKB403" s="332"/>
      <c r="SKC403" s="332"/>
      <c r="SKD403" s="332"/>
      <c r="SKE403" s="332"/>
      <c r="SKF403" s="332"/>
      <c r="SKG403" s="332"/>
      <c r="SKH403" s="332"/>
      <c r="SKI403" s="332"/>
      <c r="SKJ403" s="332"/>
      <c r="SKK403" s="332"/>
      <c r="SKL403" s="332"/>
      <c r="SKM403" s="332"/>
      <c r="SKN403" s="332"/>
      <c r="SKO403" s="332"/>
      <c r="SKP403" s="332"/>
      <c r="SKQ403" s="332"/>
      <c r="SKR403" s="332"/>
      <c r="SKS403" s="332"/>
      <c r="SKT403" s="332"/>
      <c r="SKU403" s="332"/>
      <c r="SKV403" s="332"/>
      <c r="SKW403" s="332"/>
      <c r="SKX403" s="332"/>
      <c r="SKY403" s="332"/>
      <c r="SKZ403" s="332"/>
      <c r="SLA403" s="332"/>
      <c r="SLB403" s="332"/>
      <c r="SLC403" s="332"/>
      <c r="SLD403" s="332"/>
      <c r="SLE403" s="332"/>
      <c r="SLF403" s="332"/>
      <c r="SLG403" s="332"/>
      <c r="SLH403" s="332"/>
      <c r="SLI403" s="332"/>
      <c r="SLJ403" s="332"/>
      <c r="SLK403" s="332"/>
      <c r="SLL403" s="332"/>
      <c r="SLM403" s="332"/>
      <c r="SLN403" s="332"/>
      <c r="SLO403" s="332"/>
      <c r="SLP403" s="332"/>
      <c r="SLQ403" s="332"/>
      <c r="SLR403" s="332"/>
      <c r="SLS403" s="332"/>
      <c r="SLT403" s="332"/>
      <c r="SLU403" s="332"/>
      <c r="SLV403" s="332"/>
      <c r="SLW403" s="332"/>
      <c r="SLX403" s="332"/>
      <c r="SLY403" s="332"/>
      <c r="SLZ403" s="332"/>
      <c r="SMA403" s="332"/>
      <c r="SMB403" s="332"/>
      <c r="SMC403" s="332"/>
      <c r="SMD403" s="332"/>
      <c r="SME403" s="332"/>
      <c r="SMF403" s="332"/>
      <c r="SMG403" s="332"/>
      <c r="SMH403" s="332"/>
      <c r="SMI403" s="332"/>
      <c r="SMJ403" s="332"/>
      <c r="SMK403" s="332"/>
      <c r="SML403" s="332"/>
      <c r="SMM403" s="332"/>
      <c r="SMN403" s="332"/>
      <c r="SMO403" s="332"/>
      <c r="SMP403" s="332"/>
      <c r="SMQ403" s="332"/>
      <c r="SMR403" s="332"/>
      <c r="SMS403" s="332"/>
      <c r="SMT403" s="332"/>
      <c r="SMU403" s="332"/>
      <c r="SMV403" s="332"/>
      <c r="SMW403" s="332"/>
      <c r="SMX403" s="332"/>
      <c r="SMY403" s="332"/>
      <c r="SMZ403" s="332"/>
      <c r="SNA403" s="332"/>
      <c r="SNB403" s="332"/>
      <c r="SNC403" s="332"/>
      <c r="SND403" s="332"/>
      <c r="SNE403" s="332"/>
      <c r="SNF403" s="332"/>
      <c r="SNG403" s="332"/>
      <c r="SNH403" s="332"/>
      <c r="SNI403" s="332"/>
      <c r="SNJ403" s="332"/>
      <c r="SNK403" s="332"/>
      <c r="SNL403" s="332"/>
      <c r="SNM403" s="332"/>
      <c r="SNN403" s="332"/>
      <c r="SNO403" s="332"/>
      <c r="SNP403" s="332"/>
      <c r="SNQ403" s="332"/>
      <c r="SNR403" s="332"/>
      <c r="SNS403" s="332"/>
      <c r="SNT403" s="332"/>
      <c r="SNU403" s="332"/>
      <c r="SNV403" s="332"/>
      <c r="SNW403" s="332"/>
      <c r="SNX403" s="332"/>
      <c r="SNY403" s="332"/>
      <c r="SNZ403" s="332"/>
      <c r="SOA403" s="332"/>
      <c r="SOB403" s="332"/>
      <c r="SOC403" s="332"/>
      <c r="SOD403" s="332"/>
      <c r="SOE403" s="332"/>
      <c r="SOF403" s="332"/>
      <c r="SOG403" s="332"/>
      <c r="SOH403" s="332"/>
      <c r="SOI403" s="332"/>
      <c r="SOJ403" s="332"/>
      <c r="SOK403" s="332"/>
      <c r="SOL403" s="332"/>
      <c r="SOM403" s="332"/>
      <c r="SON403" s="332"/>
      <c r="SOO403" s="332"/>
      <c r="SOP403" s="332"/>
      <c r="SOQ403" s="332"/>
      <c r="SOR403" s="332"/>
      <c r="SOS403" s="332"/>
      <c r="SOT403" s="332"/>
      <c r="SOU403" s="332"/>
      <c r="SOV403" s="332"/>
      <c r="SOW403" s="332"/>
      <c r="SOX403" s="332"/>
      <c r="SOY403" s="332"/>
      <c r="SOZ403" s="332"/>
      <c r="SPA403" s="332"/>
      <c r="SPB403" s="332"/>
      <c r="SPC403" s="332"/>
      <c r="SPD403" s="332"/>
      <c r="SPE403" s="332"/>
      <c r="SPF403" s="332"/>
      <c r="SPG403" s="332"/>
      <c r="SPH403" s="332"/>
      <c r="SPI403" s="332"/>
      <c r="SPJ403" s="332"/>
      <c r="SPK403" s="332"/>
      <c r="SPL403" s="332"/>
      <c r="SPM403" s="332"/>
      <c r="SPN403" s="332"/>
      <c r="SPO403" s="332"/>
      <c r="SPP403" s="332"/>
      <c r="SPQ403" s="332"/>
      <c r="SPR403" s="332"/>
      <c r="SPS403" s="332"/>
      <c r="SPT403" s="332"/>
      <c r="SPU403" s="332"/>
      <c r="SPV403" s="332"/>
      <c r="SPW403" s="332"/>
      <c r="SPX403" s="332"/>
      <c r="SPY403" s="332"/>
      <c r="SPZ403" s="332"/>
      <c r="SQA403" s="332"/>
      <c r="SQB403" s="332"/>
      <c r="SQC403" s="332"/>
      <c r="SQD403" s="332"/>
      <c r="SQE403" s="332"/>
      <c r="SQF403" s="332"/>
      <c r="SQG403" s="332"/>
      <c r="SQH403" s="332"/>
      <c r="SQI403" s="332"/>
      <c r="SQJ403" s="332"/>
      <c r="SQK403" s="332"/>
      <c r="SQL403" s="332"/>
      <c r="SQM403" s="332"/>
      <c r="SQN403" s="332"/>
      <c r="SQO403" s="332"/>
      <c r="SQP403" s="332"/>
      <c r="SQQ403" s="332"/>
      <c r="SQR403" s="332"/>
      <c r="SQS403" s="332"/>
      <c r="SQT403" s="332"/>
      <c r="SQU403" s="332"/>
      <c r="SQV403" s="332"/>
      <c r="SQW403" s="332"/>
      <c r="SQX403" s="332"/>
      <c r="SQY403" s="332"/>
      <c r="SQZ403" s="332"/>
      <c r="SRA403" s="332"/>
      <c r="SRB403" s="332"/>
      <c r="SRC403" s="332"/>
      <c r="SRD403" s="332"/>
      <c r="SRE403" s="332"/>
      <c r="SRF403" s="332"/>
      <c r="SRG403" s="332"/>
      <c r="SRH403" s="332"/>
      <c r="SRI403" s="332"/>
      <c r="SRJ403" s="332"/>
      <c r="SRK403" s="332"/>
      <c r="SRL403" s="332"/>
      <c r="SRM403" s="332"/>
      <c r="SRN403" s="332"/>
      <c r="SRO403" s="332"/>
      <c r="SRP403" s="332"/>
      <c r="SRQ403" s="332"/>
      <c r="SRR403" s="332"/>
      <c r="SRS403" s="332"/>
      <c r="SRT403" s="332"/>
      <c r="SRU403" s="332"/>
      <c r="SRV403" s="332"/>
      <c r="SRW403" s="332"/>
      <c r="SRX403" s="332"/>
      <c r="SRY403" s="332"/>
      <c r="SRZ403" s="332"/>
      <c r="SSA403" s="332"/>
      <c r="SSB403" s="332"/>
      <c r="SSC403" s="332"/>
      <c r="SSD403" s="332"/>
      <c r="SSE403" s="332"/>
      <c r="SSF403" s="332"/>
      <c r="SSG403" s="332"/>
      <c r="SSH403" s="332"/>
      <c r="SSI403" s="332"/>
      <c r="SSJ403" s="332"/>
      <c r="SSK403" s="332"/>
      <c r="SSL403" s="332"/>
      <c r="SSM403" s="332"/>
      <c r="SSN403" s="332"/>
      <c r="SSO403" s="332"/>
      <c r="SSP403" s="332"/>
      <c r="SSQ403" s="332"/>
      <c r="SSR403" s="332"/>
      <c r="SSS403" s="332"/>
      <c r="SST403" s="332"/>
      <c r="SSU403" s="332"/>
      <c r="SSV403" s="332"/>
      <c r="SSW403" s="332"/>
      <c r="SSX403" s="332"/>
      <c r="SSY403" s="332"/>
      <c r="SSZ403" s="332"/>
      <c r="STA403" s="332"/>
      <c r="STB403" s="332"/>
      <c r="STC403" s="332"/>
      <c r="STD403" s="332"/>
      <c r="STE403" s="332"/>
      <c r="STF403" s="332"/>
      <c r="STG403" s="332"/>
      <c r="STH403" s="332"/>
      <c r="STI403" s="332"/>
      <c r="STJ403" s="332"/>
      <c r="STK403" s="332"/>
      <c r="STL403" s="332"/>
      <c r="STM403" s="332"/>
      <c r="STN403" s="332"/>
      <c r="STO403" s="332"/>
      <c r="STP403" s="332"/>
      <c r="STQ403" s="332"/>
      <c r="STR403" s="332"/>
      <c r="STS403" s="332"/>
      <c r="STT403" s="332"/>
      <c r="STU403" s="332"/>
      <c r="STV403" s="332"/>
      <c r="STW403" s="332"/>
      <c r="STX403" s="332"/>
      <c r="STY403" s="332"/>
      <c r="STZ403" s="332"/>
      <c r="SUA403" s="332"/>
      <c r="SUB403" s="332"/>
      <c r="SUC403" s="332"/>
      <c r="SUD403" s="332"/>
      <c r="SUE403" s="332"/>
      <c r="SUF403" s="332"/>
      <c r="SUG403" s="332"/>
      <c r="SUH403" s="332"/>
      <c r="SUI403" s="332"/>
      <c r="SUJ403" s="332"/>
      <c r="SUK403" s="332"/>
      <c r="SUL403" s="332"/>
      <c r="SUM403" s="332"/>
      <c r="SUN403" s="332"/>
      <c r="SUO403" s="332"/>
      <c r="SUP403" s="332"/>
      <c r="SUQ403" s="332"/>
      <c r="SUR403" s="332"/>
      <c r="SUS403" s="332"/>
      <c r="SUT403" s="332"/>
      <c r="SUU403" s="332"/>
      <c r="SUV403" s="332"/>
      <c r="SUW403" s="332"/>
      <c r="SUX403" s="332"/>
      <c r="SUY403" s="332"/>
      <c r="SUZ403" s="332"/>
      <c r="SVA403" s="332"/>
      <c r="SVB403" s="332"/>
      <c r="SVC403" s="332"/>
      <c r="SVD403" s="332"/>
      <c r="SVE403" s="332"/>
      <c r="SVF403" s="332"/>
      <c r="SVG403" s="332"/>
      <c r="SVH403" s="332"/>
      <c r="SVI403" s="332"/>
      <c r="SVJ403" s="332"/>
      <c r="SVK403" s="332"/>
      <c r="SVL403" s="332"/>
      <c r="SVM403" s="332"/>
      <c r="SVN403" s="332"/>
      <c r="SVO403" s="332"/>
      <c r="SVP403" s="332"/>
      <c r="SVQ403" s="332"/>
      <c r="SVR403" s="332"/>
      <c r="SVS403" s="332"/>
      <c r="SVT403" s="332"/>
      <c r="SVU403" s="332"/>
      <c r="SVV403" s="332"/>
      <c r="SVW403" s="332"/>
      <c r="SVX403" s="332"/>
      <c r="SVY403" s="332"/>
      <c r="SVZ403" s="332"/>
      <c r="SWA403" s="332"/>
      <c r="SWB403" s="332"/>
      <c r="SWC403" s="332"/>
      <c r="SWD403" s="332"/>
      <c r="SWE403" s="332"/>
      <c r="SWF403" s="332"/>
      <c r="SWG403" s="332"/>
      <c r="SWH403" s="332"/>
      <c r="SWI403" s="332"/>
      <c r="SWJ403" s="332"/>
      <c r="SWK403" s="332"/>
      <c r="SWL403" s="332"/>
      <c r="SWM403" s="332"/>
      <c r="SWN403" s="332"/>
      <c r="SWO403" s="332"/>
      <c r="SWP403" s="332"/>
      <c r="SWQ403" s="332"/>
      <c r="SWR403" s="332"/>
      <c r="SWS403" s="332"/>
      <c r="SWT403" s="332"/>
      <c r="SWU403" s="332"/>
      <c r="SWV403" s="332"/>
      <c r="SWW403" s="332"/>
      <c r="SWX403" s="332"/>
      <c r="SWY403" s="332"/>
      <c r="SWZ403" s="332"/>
      <c r="SXA403" s="332"/>
      <c r="SXB403" s="332"/>
      <c r="SXC403" s="332"/>
      <c r="SXD403" s="332"/>
      <c r="SXE403" s="332"/>
      <c r="SXF403" s="332"/>
      <c r="SXG403" s="332"/>
      <c r="SXH403" s="332"/>
      <c r="SXI403" s="332"/>
      <c r="SXJ403" s="332"/>
      <c r="SXK403" s="332"/>
      <c r="SXL403" s="332"/>
      <c r="SXM403" s="332"/>
      <c r="SXN403" s="332"/>
      <c r="SXO403" s="332"/>
      <c r="SXP403" s="332"/>
      <c r="SXQ403" s="332"/>
      <c r="SXR403" s="332"/>
      <c r="SXS403" s="332"/>
      <c r="SXT403" s="332"/>
      <c r="SXU403" s="332"/>
      <c r="SXV403" s="332"/>
      <c r="SXW403" s="332"/>
      <c r="SXX403" s="332"/>
      <c r="SXY403" s="332"/>
      <c r="SXZ403" s="332"/>
      <c r="SYA403" s="332"/>
      <c r="SYB403" s="332"/>
      <c r="SYC403" s="332"/>
      <c r="SYD403" s="332"/>
      <c r="SYE403" s="332"/>
      <c r="SYF403" s="332"/>
      <c r="SYG403" s="332"/>
      <c r="SYH403" s="332"/>
      <c r="SYI403" s="332"/>
      <c r="SYJ403" s="332"/>
      <c r="SYK403" s="332"/>
      <c r="SYL403" s="332"/>
      <c r="SYM403" s="332"/>
      <c r="SYN403" s="332"/>
      <c r="SYO403" s="332"/>
      <c r="SYP403" s="332"/>
      <c r="SYQ403" s="332"/>
      <c r="SYR403" s="332"/>
      <c r="SYS403" s="332"/>
      <c r="SYT403" s="332"/>
      <c r="SYU403" s="332"/>
      <c r="SYV403" s="332"/>
      <c r="SYW403" s="332"/>
      <c r="SYX403" s="332"/>
      <c r="SYY403" s="332"/>
      <c r="SYZ403" s="332"/>
      <c r="SZA403" s="332"/>
      <c r="SZB403" s="332"/>
      <c r="SZC403" s="332"/>
      <c r="SZD403" s="332"/>
      <c r="SZE403" s="332"/>
      <c r="SZF403" s="332"/>
      <c r="SZG403" s="332"/>
      <c r="SZH403" s="332"/>
      <c r="SZI403" s="332"/>
      <c r="SZJ403" s="332"/>
      <c r="SZK403" s="332"/>
      <c r="SZL403" s="332"/>
      <c r="SZM403" s="332"/>
      <c r="SZN403" s="332"/>
      <c r="SZO403" s="332"/>
      <c r="SZP403" s="332"/>
      <c r="SZQ403" s="332"/>
      <c r="SZR403" s="332"/>
      <c r="SZS403" s="332"/>
      <c r="SZT403" s="332"/>
      <c r="SZU403" s="332"/>
      <c r="SZV403" s="332"/>
      <c r="SZW403" s="332"/>
      <c r="SZX403" s="332"/>
      <c r="SZY403" s="332"/>
      <c r="SZZ403" s="332"/>
      <c r="TAA403" s="332"/>
      <c r="TAB403" s="332"/>
      <c r="TAC403" s="332"/>
      <c r="TAD403" s="332"/>
      <c r="TAE403" s="332"/>
      <c r="TAF403" s="332"/>
      <c r="TAG403" s="332"/>
      <c r="TAH403" s="332"/>
      <c r="TAI403" s="332"/>
      <c r="TAJ403" s="332"/>
      <c r="TAK403" s="332"/>
      <c r="TAL403" s="332"/>
      <c r="TAM403" s="332"/>
      <c r="TAN403" s="332"/>
      <c r="TAO403" s="332"/>
      <c r="TAP403" s="332"/>
      <c r="TAQ403" s="332"/>
      <c r="TAR403" s="332"/>
      <c r="TAS403" s="332"/>
      <c r="TAT403" s="332"/>
      <c r="TAU403" s="332"/>
      <c r="TAV403" s="332"/>
      <c r="TAW403" s="332"/>
      <c r="TAX403" s="332"/>
      <c r="TAY403" s="332"/>
      <c r="TAZ403" s="332"/>
      <c r="TBA403" s="332"/>
      <c r="TBB403" s="332"/>
      <c r="TBC403" s="332"/>
      <c r="TBD403" s="332"/>
      <c r="TBE403" s="332"/>
      <c r="TBF403" s="332"/>
      <c r="TBG403" s="332"/>
      <c r="TBH403" s="332"/>
      <c r="TBI403" s="332"/>
      <c r="TBJ403" s="332"/>
      <c r="TBK403" s="332"/>
      <c r="TBL403" s="332"/>
      <c r="TBM403" s="332"/>
      <c r="TBN403" s="332"/>
      <c r="TBO403" s="332"/>
      <c r="TBP403" s="332"/>
      <c r="TBQ403" s="332"/>
      <c r="TBR403" s="332"/>
      <c r="TBS403" s="332"/>
      <c r="TBT403" s="332"/>
      <c r="TBU403" s="332"/>
      <c r="TBV403" s="332"/>
      <c r="TBW403" s="332"/>
      <c r="TBX403" s="332"/>
      <c r="TBY403" s="332"/>
      <c r="TBZ403" s="332"/>
      <c r="TCA403" s="332"/>
      <c r="TCB403" s="332"/>
      <c r="TCC403" s="332"/>
      <c r="TCD403" s="332"/>
      <c r="TCE403" s="332"/>
      <c r="TCF403" s="332"/>
      <c r="TCG403" s="332"/>
      <c r="TCH403" s="332"/>
      <c r="TCI403" s="332"/>
      <c r="TCJ403" s="332"/>
      <c r="TCK403" s="332"/>
      <c r="TCL403" s="332"/>
      <c r="TCM403" s="332"/>
      <c r="TCN403" s="332"/>
      <c r="TCO403" s="332"/>
      <c r="TCP403" s="332"/>
      <c r="TCQ403" s="332"/>
      <c r="TCR403" s="332"/>
      <c r="TCS403" s="332"/>
      <c r="TCT403" s="332"/>
      <c r="TCU403" s="332"/>
      <c r="TCV403" s="332"/>
      <c r="TCW403" s="332"/>
      <c r="TCX403" s="332"/>
      <c r="TCY403" s="332"/>
      <c r="TCZ403" s="332"/>
      <c r="TDA403" s="332"/>
      <c r="TDB403" s="332"/>
      <c r="TDC403" s="332"/>
      <c r="TDD403" s="332"/>
      <c r="TDE403" s="332"/>
      <c r="TDF403" s="332"/>
      <c r="TDG403" s="332"/>
      <c r="TDH403" s="332"/>
      <c r="TDI403" s="332"/>
      <c r="TDJ403" s="332"/>
      <c r="TDK403" s="332"/>
      <c r="TDL403" s="332"/>
      <c r="TDM403" s="332"/>
      <c r="TDN403" s="332"/>
      <c r="TDO403" s="332"/>
      <c r="TDP403" s="332"/>
      <c r="TDQ403" s="332"/>
      <c r="TDR403" s="332"/>
      <c r="TDS403" s="332"/>
      <c r="TDT403" s="332"/>
      <c r="TDU403" s="332"/>
      <c r="TDV403" s="332"/>
      <c r="TDW403" s="332"/>
      <c r="TDX403" s="332"/>
      <c r="TDY403" s="332"/>
      <c r="TDZ403" s="332"/>
      <c r="TEA403" s="332"/>
      <c r="TEB403" s="332"/>
      <c r="TEC403" s="332"/>
      <c r="TED403" s="332"/>
      <c r="TEE403" s="332"/>
      <c r="TEF403" s="332"/>
      <c r="TEG403" s="332"/>
      <c r="TEH403" s="332"/>
      <c r="TEI403" s="332"/>
      <c r="TEJ403" s="332"/>
      <c r="TEK403" s="332"/>
      <c r="TEL403" s="332"/>
      <c r="TEM403" s="332"/>
      <c r="TEN403" s="332"/>
      <c r="TEO403" s="332"/>
      <c r="TEP403" s="332"/>
      <c r="TEQ403" s="332"/>
      <c r="TER403" s="332"/>
      <c r="TES403" s="332"/>
      <c r="TET403" s="332"/>
      <c r="TEU403" s="332"/>
      <c r="TEV403" s="332"/>
      <c r="TEW403" s="332"/>
      <c r="TEX403" s="332"/>
      <c r="TEY403" s="332"/>
      <c r="TEZ403" s="332"/>
      <c r="TFA403" s="332"/>
      <c r="TFB403" s="332"/>
      <c r="TFC403" s="332"/>
      <c r="TFD403" s="332"/>
      <c r="TFE403" s="332"/>
      <c r="TFF403" s="332"/>
      <c r="TFG403" s="332"/>
      <c r="TFH403" s="332"/>
      <c r="TFI403" s="332"/>
      <c r="TFJ403" s="332"/>
      <c r="TFK403" s="332"/>
      <c r="TFL403" s="332"/>
      <c r="TFM403" s="332"/>
      <c r="TFN403" s="332"/>
      <c r="TFO403" s="332"/>
      <c r="TFP403" s="332"/>
      <c r="TFQ403" s="332"/>
      <c r="TFR403" s="332"/>
      <c r="TFS403" s="332"/>
      <c r="TFT403" s="332"/>
      <c r="TFU403" s="332"/>
      <c r="TFV403" s="332"/>
      <c r="TFW403" s="332"/>
      <c r="TFX403" s="332"/>
      <c r="TFY403" s="332"/>
      <c r="TFZ403" s="332"/>
      <c r="TGA403" s="332"/>
      <c r="TGB403" s="332"/>
      <c r="TGC403" s="332"/>
      <c r="TGD403" s="332"/>
      <c r="TGE403" s="332"/>
      <c r="TGF403" s="332"/>
      <c r="TGG403" s="332"/>
      <c r="TGH403" s="332"/>
      <c r="TGI403" s="332"/>
      <c r="TGJ403" s="332"/>
      <c r="TGK403" s="332"/>
      <c r="TGL403" s="332"/>
      <c r="TGM403" s="332"/>
      <c r="TGN403" s="332"/>
      <c r="TGO403" s="332"/>
      <c r="TGP403" s="332"/>
      <c r="TGQ403" s="332"/>
      <c r="TGR403" s="332"/>
      <c r="TGS403" s="332"/>
      <c r="TGT403" s="332"/>
      <c r="TGU403" s="332"/>
      <c r="TGV403" s="332"/>
      <c r="TGW403" s="332"/>
      <c r="TGX403" s="332"/>
      <c r="TGY403" s="332"/>
      <c r="TGZ403" s="332"/>
      <c r="THA403" s="332"/>
      <c r="THB403" s="332"/>
      <c r="THC403" s="332"/>
      <c r="THD403" s="332"/>
      <c r="THE403" s="332"/>
      <c r="THF403" s="332"/>
      <c r="THG403" s="332"/>
      <c r="THH403" s="332"/>
      <c r="THI403" s="332"/>
      <c r="THJ403" s="332"/>
      <c r="THK403" s="332"/>
      <c r="THL403" s="332"/>
      <c r="THM403" s="332"/>
      <c r="THN403" s="332"/>
      <c r="THO403" s="332"/>
      <c r="THP403" s="332"/>
      <c r="THQ403" s="332"/>
      <c r="THR403" s="332"/>
      <c r="THS403" s="332"/>
      <c r="THT403" s="332"/>
      <c r="THU403" s="332"/>
      <c r="THV403" s="332"/>
      <c r="THW403" s="332"/>
      <c r="THX403" s="332"/>
      <c r="THY403" s="332"/>
      <c r="THZ403" s="332"/>
      <c r="TIA403" s="332"/>
      <c r="TIB403" s="332"/>
      <c r="TIC403" s="332"/>
      <c r="TID403" s="332"/>
      <c r="TIE403" s="332"/>
      <c r="TIF403" s="332"/>
      <c r="TIG403" s="332"/>
      <c r="TIH403" s="332"/>
      <c r="TII403" s="332"/>
      <c r="TIJ403" s="332"/>
      <c r="TIK403" s="332"/>
      <c r="TIL403" s="332"/>
      <c r="TIM403" s="332"/>
      <c r="TIN403" s="332"/>
      <c r="TIO403" s="332"/>
      <c r="TIP403" s="332"/>
      <c r="TIQ403" s="332"/>
      <c r="TIR403" s="332"/>
      <c r="TIS403" s="332"/>
      <c r="TIT403" s="332"/>
      <c r="TIU403" s="332"/>
      <c r="TIV403" s="332"/>
      <c r="TIW403" s="332"/>
      <c r="TIX403" s="332"/>
      <c r="TIY403" s="332"/>
      <c r="TIZ403" s="332"/>
      <c r="TJA403" s="332"/>
      <c r="TJB403" s="332"/>
      <c r="TJC403" s="332"/>
      <c r="TJD403" s="332"/>
      <c r="TJE403" s="332"/>
      <c r="TJF403" s="332"/>
      <c r="TJG403" s="332"/>
      <c r="TJH403" s="332"/>
      <c r="TJI403" s="332"/>
      <c r="TJJ403" s="332"/>
      <c r="TJK403" s="332"/>
      <c r="TJL403" s="332"/>
      <c r="TJM403" s="332"/>
      <c r="TJN403" s="332"/>
      <c r="TJO403" s="332"/>
      <c r="TJP403" s="332"/>
      <c r="TJQ403" s="332"/>
      <c r="TJR403" s="332"/>
      <c r="TJS403" s="332"/>
      <c r="TJT403" s="332"/>
      <c r="TJU403" s="332"/>
      <c r="TJV403" s="332"/>
      <c r="TJW403" s="332"/>
      <c r="TJX403" s="332"/>
      <c r="TJY403" s="332"/>
      <c r="TJZ403" s="332"/>
      <c r="TKA403" s="332"/>
      <c r="TKB403" s="332"/>
      <c r="TKC403" s="332"/>
      <c r="TKD403" s="332"/>
      <c r="TKE403" s="332"/>
      <c r="TKF403" s="332"/>
      <c r="TKG403" s="332"/>
      <c r="TKH403" s="332"/>
      <c r="TKI403" s="332"/>
      <c r="TKJ403" s="332"/>
      <c r="TKK403" s="332"/>
      <c r="TKL403" s="332"/>
      <c r="TKM403" s="332"/>
      <c r="TKN403" s="332"/>
      <c r="TKO403" s="332"/>
      <c r="TKP403" s="332"/>
      <c r="TKQ403" s="332"/>
      <c r="TKR403" s="332"/>
      <c r="TKS403" s="332"/>
      <c r="TKT403" s="332"/>
      <c r="TKU403" s="332"/>
      <c r="TKV403" s="332"/>
      <c r="TKW403" s="332"/>
      <c r="TKX403" s="332"/>
      <c r="TKY403" s="332"/>
      <c r="TKZ403" s="332"/>
      <c r="TLA403" s="332"/>
      <c r="TLB403" s="332"/>
      <c r="TLC403" s="332"/>
      <c r="TLD403" s="332"/>
      <c r="TLE403" s="332"/>
      <c r="TLF403" s="332"/>
      <c r="TLG403" s="332"/>
      <c r="TLH403" s="332"/>
      <c r="TLI403" s="332"/>
      <c r="TLJ403" s="332"/>
      <c r="TLK403" s="332"/>
      <c r="TLL403" s="332"/>
      <c r="TLM403" s="332"/>
      <c r="TLN403" s="332"/>
      <c r="TLO403" s="332"/>
      <c r="TLP403" s="332"/>
      <c r="TLQ403" s="332"/>
      <c r="TLR403" s="332"/>
      <c r="TLS403" s="332"/>
      <c r="TLT403" s="332"/>
      <c r="TLU403" s="332"/>
      <c r="TLV403" s="332"/>
      <c r="TLW403" s="332"/>
      <c r="TLX403" s="332"/>
      <c r="TLY403" s="332"/>
      <c r="TLZ403" s="332"/>
      <c r="TMA403" s="332"/>
      <c r="TMB403" s="332"/>
      <c r="TMC403" s="332"/>
      <c r="TMD403" s="332"/>
      <c r="TME403" s="332"/>
      <c r="TMF403" s="332"/>
      <c r="TMG403" s="332"/>
      <c r="TMH403" s="332"/>
      <c r="TMI403" s="332"/>
      <c r="TMJ403" s="332"/>
      <c r="TMK403" s="332"/>
      <c r="TML403" s="332"/>
      <c r="TMM403" s="332"/>
      <c r="TMN403" s="332"/>
      <c r="TMO403" s="332"/>
      <c r="TMP403" s="332"/>
      <c r="TMQ403" s="332"/>
      <c r="TMR403" s="332"/>
      <c r="TMS403" s="332"/>
      <c r="TMT403" s="332"/>
      <c r="TMU403" s="332"/>
      <c r="TMV403" s="332"/>
      <c r="TMW403" s="332"/>
      <c r="TMX403" s="332"/>
      <c r="TMY403" s="332"/>
      <c r="TMZ403" s="332"/>
      <c r="TNA403" s="332"/>
      <c r="TNB403" s="332"/>
      <c r="TNC403" s="332"/>
      <c r="TND403" s="332"/>
      <c r="TNE403" s="332"/>
      <c r="TNF403" s="332"/>
      <c r="TNG403" s="332"/>
      <c r="TNH403" s="332"/>
      <c r="TNI403" s="332"/>
      <c r="TNJ403" s="332"/>
      <c r="TNK403" s="332"/>
      <c r="TNL403" s="332"/>
      <c r="TNM403" s="332"/>
      <c r="TNN403" s="332"/>
      <c r="TNO403" s="332"/>
      <c r="TNP403" s="332"/>
      <c r="TNQ403" s="332"/>
      <c r="TNR403" s="332"/>
      <c r="TNS403" s="332"/>
      <c r="TNT403" s="332"/>
      <c r="TNU403" s="332"/>
      <c r="TNV403" s="332"/>
      <c r="TNW403" s="332"/>
      <c r="TNX403" s="332"/>
      <c r="TNY403" s="332"/>
      <c r="TNZ403" s="332"/>
      <c r="TOA403" s="332"/>
      <c r="TOB403" s="332"/>
      <c r="TOC403" s="332"/>
      <c r="TOD403" s="332"/>
      <c r="TOE403" s="332"/>
      <c r="TOF403" s="332"/>
      <c r="TOG403" s="332"/>
      <c r="TOH403" s="332"/>
      <c r="TOI403" s="332"/>
      <c r="TOJ403" s="332"/>
      <c r="TOK403" s="332"/>
      <c r="TOL403" s="332"/>
      <c r="TOM403" s="332"/>
      <c r="TON403" s="332"/>
      <c r="TOO403" s="332"/>
      <c r="TOP403" s="332"/>
      <c r="TOQ403" s="332"/>
      <c r="TOR403" s="332"/>
      <c r="TOS403" s="332"/>
      <c r="TOT403" s="332"/>
      <c r="TOU403" s="332"/>
      <c r="TOV403" s="332"/>
      <c r="TOW403" s="332"/>
      <c r="TOX403" s="332"/>
      <c r="TOY403" s="332"/>
      <c r="TOZ403" s="332"/>
      <c r="TPA403" s="332"/>
      <c r="TPB403" s="332"/>
      <c r="TPC403" s="332"/>
      <c r="TPD403" s="332"/>
      <c r="TPE403" s="332"/>
      <c r="TPF403" s="332"/>
      <c r="TPG403" s="332"/>
      <c r="TPH403" s="332"/>
      <c r="TPI403" s="332"/>
      <c r="TPJ403" s="332"/>
      <c r="TPK403" s="332"/>
      <c r="TPL403" s="332"/>
      <c r="TPM403" s="332"/>
      <c r="TPN403" s="332"/>
      <c r="TPO403" s="332"/>
      <c r="TPP403" s="332"/>
      <c r="TPQ403" s="332"/>
      <c r="TPR403" s="332"/>
      <c r="TPS403" s="332"/>
      <c r="TPT403" s="332"/>
      <c r="TPU403" s="332"/>
      <c r="TPV403" s="332"/>
      <c r="TPW403" s="332"/>
      <c r="TPX403" s="332"/>
      <c r="TPY403" s="332"/>
      <c r="TPZ403" s="332"/>
      <c r="TQA403" s="332"/>
      <c r="TQB403" s="332"/>
      <c r="TQC403" s="332"/>
      <c r="TQD403" s="332"/>
      <c r="TQE403" s="332"/>
      <c r="TQF403" s="332"/>
      <c r="TQG403" s="332"/>
      <c r="TQH403" s="332"/>
      <c r="TQI403" s="332"/>
      <c r="TQJ403" s="332"/>
      <c r="TQK403" s="332"/>
      <c r="TQL403" s="332"/>
      <c r="TQM403" s="332"/>
      <c r="TQN403" s="332"/>
      <c r="TQO403" s="332"/>
      <c r="TQP403" s="332"/>
      <c r="TQQ403" s="332"/>
      <c r="TQR403" s="332"/>
      <c r="TQS403" s="332"/>
      <c r="TQT403" s="332"/>
      <c r="TQU403" s="332"/>
      <c r="TQV403" s="332"/>
      <c r="TQW403" s="332"/>
      <c r="TQX403" s="332"/>
      <c r="TQY403" s="332"/>
      <c r="TQZ403" s="332"/>
      <c r="TRA403" s="332"/>
      <c r="TRB403" s="332"/>
      <c r="TRC403" s="332"/>
      <c r="TRD403" s="332"/>
      <c r="TRE403" s="332"/>
      <c r="TRF403" s="332"/>
      <c r="TRG403" s="332"/>
      <c r="TRH403" s="332"/>
      <c r="TRI403" s="332"/>
      <c r="TRJ403" s="332"/>
      <c r="TRK403" s="332"/>
      <c r="TRL403" s="332"/>
      <c r="TRM403" s="332"/>
      <c r="TRN403" s="332"/>
      <c r="TRO403" s="332"/>
      <c r="TRP403" s="332"/>
      <c r="TRQ403" s="332"/>
      <c r="TRR403" s="332"/>
      <c r="TRS403" s="332"/>
      <c r="TRT403" s="332"/>
      <c r="TRU403" s="332"/>
      <c r="TRV403" s="332"/>
      <c r="TRW403" s="332"/>
      <c r="TRX403" s="332"/>
      <c r="TRY403" s="332"/>
      <c r="TRZ403" s="332"/>
      <c r="TSA403" s="332"/>
      <c r="TSB403" s="332"/>
      <c r="TSC403" s="332"/>
      <c r="TSD403" s="332"/>
      <c r="TSE403" s="332"/>
      <c r="TSF403" s="332"/>
      <c r="TSG403" s="332"/>
      <c r="TSH403" s="332"/>
      <c r="TSI403" s="332"/>
      <c r="TSJ403" s="332"/>
      <c r="TSK403" s="332"/>
      <c r="TSL403" s="332"/>
      <c r="TSM403" s="332"/>
      <c r="TSN403" s="332"/>
      <c r="TSO403" s="332"/>
      <c r="TSP403" s="332"/>
      <c r="TSQ403" s="332"/>
      <c r="TSR403" s="332"/>
      <c r="TSS403" s="332"/>
      <c r="TST403" s="332"/>
      <c r="TSU403" s="332"/>
      <c r="TSV403" s="332"/>
      <c r="TSW403" s="332"/>
      <c r="TSX403" s="332"/>
      <c r="TSY403" s="332"/>
      <c r="TSZ403" s="332"/>
      <c r="TTA403" s="332"/>
      <c r="TTB403" s="332"/>
      <c r="TTC403" s="332"/>
      <c r="TTD403" s="332"/>
      <c r="TTE403" s="332"/>
      <c r="TTF403" s="332"/>
      <c r="TTG403" s="332"/>
      <c r="TTH403" s="332"/>
      <c r="TTI403" s="332"/>
      <c r="TTJ403" s="332"/>
      <c r="TTK403" s="332"/>
      <c r="TTL403" s="332"/>
      <c r="TTM403" s="332"/>
      <c r="TTN403" s="332"/>
      <c r="TTO403" s="332"/>
      <c r="TTP403" s="332"/>
      <c r="TTQ403" s="332"/>
      <c r="TTR403" s="332"/>
      <c r="TTS403" s="332"/>
      <c r="TTT403" s="332"/>
      <c r="TTU403" s="332"/>
      <c r="TTV403" s="332"/>
      <c r="TTW403" s="332"/>
      <c r="TTX403" s="332"/>
      <c r="TTY403" s="332"/>
      <c r="TTZ403" s="332"/>
      <c r="TUA403" s="332"/>
      <c r="TUB403" s="332"/>
      <c r="TUC403" s="332"/>
      <c r="TUD403" s="332"/>
      <c r="TUE403" s="332"/>
      <c r="TUF403" s="332"/>
      <c r="TUG403" s="332"/>
      <c r="TUH403" s="332"/>
      <c r="TUI403" s="332"/>
      <c r="TUJ403" s="332"/>
      <c r="TUK403" s="332"/>
      <c r="TUL403" s="332"/>
      <c r="TUM403" s="332"/>
      <c r="TUN403" s="332"/>
      <c r="TUO403" s="332"/>
      <c r="TUP403" s="332"/>
      <c r="TUQ403" s="332"/>
      <c r="TUR403" s="332"/>
      <c r="TUS403" s="332"/>
      <c r="TUT403" s="332"/>
      <c r="TUU403" s="332"/>
      <c r="TUV403" s="332"/>
      <c r="TUW403" s="332"/>
      <c r="TUX403" s="332"/>
      <c r="TUY403" s="332"/>
      <c r="TUZ403" s="332"/>
      <c r="TVA403" s="332"/>
      <c r="TVB403" s="332"/>
      <c r="TVC403" s="332"/>
      <c r="TVD403" s="332"/>
      <c r="TVE403" s="332"/>
      <c r="TVF403" s="332"/>
      <c r="TVG403" s="332"/>
      <c r="TVH403" s="332"/>
      <c r="TVI403" s="332"/>
      <c r="TVJ403" s="332"/>
      <c r="TVK403" s="332"/>
      <c r="TVL403" s="332"/>
      <c r="TVM403" s="332"/>
      <c r="TVN403" s="332"/>
      <c r="TVO403" s="332"/>
      <c r="TVP403" s="332"/>
      <c r="TVQ403" s="332"/>
      <c r="TVR403" s="332"/>
      <c r="TVS403" s="332"/>
      <c r="TVT403" s="332"/>
      <c r="TVU403" s="332"/>
      <c r="TVV403" s="332"/>
      <c r="TVW403" s="332"/>
      <c r="TVX403" s="332"/>
      <c r="TVY403" s="332"/>
      <c r="TVZ403" s="332"/>
      <c r="TWA403" s="332"/>
      <c r="TWB403" s="332"/>
      <c r="TWC403" s="332"/>
      <c r="TWD403" s="332"/>
      <c r="TWE403" s="332"/>
      <c r="TWF403" s="332"/>
      <c r="TWG403" s="332"/>
      <c r="TWH403" s="332"/>
      <c r="TWI403" s="332"/>
      <c r="TWJ403" s="332"/>
      <c r="TWK403" s="332"/>
      <c r="TWL403" s="332"/>
      <c r="TWM403" s="332"/>
      <c r="TWN403" s="332"/>
      <c r="TWO403" s="332"/>
      <c r="TWP403" s="332"/>
      <c r="TWQ403" s="332"/>
      <c r="TWR403" s="332"/>
      <c r="TWS403" s="332"/>
      <c r="TWT403" s="332"/>
      <c r="TWU403" s="332"/>
      <c r="TWV403" s="332"/>
      <c r="TWW403" s="332"/>
      <c r="TWX403" s="332"/>
      <c r="TWY403" s="332"/>
      <c r="TWZ403" s="332"/>
      <c r="TXA403" s="332"/>
      <c r="TXB403" s="332"/>
      <c r="TXC403" s="332"/>
      <c r="TXD403" s="332"/>
      <c r="TXE403" s="332"/>
      <c r="TXF403" s="332"/>
      <c r="TXG403" s="332"/>
      <c r="TXH403" s="332"/>
      <c r="TXI403" s="332"/>
      <c r="TXJ403" s="332"/>
      <c r="TXK403" s="332"/>
      <c r="TXL403" s="332"/>
      <c r="TXM403" s="332"/>
      <c r="TXN403" s="332"/>
      <c r="TXO403" s="332"/>
      <c r="TXP403" s="332"/>
      <c r="TXQ403" s="332"/>
      <c r="TXR403" s="332"/>
      <c r="TXS403" s="332"/>
      <c r="TXT403" s="332"/>
      <c r="TXU403" s="332"/>
      <c r="TXV403" s="332"/>
      <c r="TXW403" s="332"/>
      <c r="TXX403" s="332"/>
      <c r="TXY403" s="332"/>
      <c r="TXZ403" s="332"/>
      <c r="TYA403" s="332"/>
      <c r="TYB403" s="332"/>
      <c r="TYC403" s="332"/>
      <c r="TYD403" s="332"/>
      <c r="TYE403" s="332"/>
      <c r="TYF403" s="332"/>
      <c r="TYG403" s="332"/>
      <c r="TYH403" s="332"/>
      <c r="TYI403" s="332"/>
      <c r="TYJ403" s="332"/>
      <c r="TYK403" s="332"/>
      <c r="TYL403" s="332"/>
      <c r="TYM403" s="332"/>
      <c r="TYN403" s="332"/>
      <c r="TYO403" s="332"/>
      <c r="TYP403" s="332"/>
      <c r="TYQ403" s="332"/>
      <c r="TYR403" s="332"/>
      <c r="TYS403" s="332"/>
      <c r="TYT403" s="332"/>
      <c r="TYU403" s="332"/>
      <c r="TYV403" s="332"/>
      <c r="TYW403" s="332"/>
      <c r="TYX403" s="332"/>
      <c r="TYY403" s="332"/>
      <c r="TYZ403" s="332"/>
      <c r="TZA403" s="332"/>
      <c r="TZB403" s="332"/>
      <c r="TZC403" s="332"/>
      <c r="TZD403" s="332"/>
      <c r="TZE403" s="332"/>
      <c r="TZF403" s="332"/>
      <c r="TZG403" s="332"/>
      <c r="TZH403" s="332"/>
      <c r="TZI403" s="332"/>
      <c r="TZJ403" s="332"/>
      <c r="TZK403" s="332"/>
      <c r="TZL403" s="332"/>
      <c r="TZM403" s="332"/>
      <c r="TZN403" s="332"/>
      <c r="TZO403" s="332"/>
      <c r="TZP403" s="332"/>
      <c r="TZQ403" s="332"/>
      <c r="TZR403" s="332"/>
      <c r="TZS403" s="332"/>
      <c r="TZT403" s="332"/>
      <c r="TZU403" s="332"/>
      <c r="TZV403" s="332"/>
      <c r="TZW403" s="332"/>
      <c r="TZX403" s="332"/>
      <c r="TZY403" s="332"/>
      <c r="TZZ403" s="332"/>
      <c r="UAA403" s="332"/>
      <c r="UAB403" s="332"/>
      <c r="UAC403" s="332"/>
      <c r="UAD403" s="332"/>
      <c r="UAE403" s="332"/>
      <c r="UAF403" s="332"/>
      <c r="UAG403" s="332"/>
      <c r="UAH403" s="332"/>
      <c r="UAI403" s="332"/>
      <c r="UAJ403" s="332"/>
      <c r="UAK403" s="332"/>
      <c r="UAL403" s="332"/>
      <c r="UAM403" s="332"/>
      <c r="UAN403" s="332"/>
      <c r="UAO403" s="332"/>
      <c r="UAP403" s="332"/>
      <c r="UAQ403" s="332"/>
      <c r="UAR403" s="332"/>
      <c r="UAS403" s="332"/>
      <c r="UAT403" s="332"/>
      <c r="UAU403" s="332"/>
      <c r="UAV403" s="332"/>
      <c r="UAW403" s="332"/>
      <c r="UAX403" s="332"/>
      <c r="UAY403" s="332"/>
      <c r="UAZ403" s="332"/>
      <c r="UBA403" s="332"/>
      <c r="UBB403" s="332"/>
      <c r="UBC403" s="332"/>
      <c r="UBD403" s="332"/>
      <c r="UBE403" s="332"/>
      <c r="UBF403" s="332"/>
      <c r="UBG403" s="332"/>
      <c r="UBH403" s="332"/>
      <c r="UBI403" s="332"/>
      <c r="UBJ403" s="332"/>
      <c r="UBK403" s="332"/>
      <c r="UBL403" s="332"/>
      <c r="UBM403" s="332"/>
      <c r="UBN403" s="332"/>
      <c r="UBO403" s="332"/>
      <c r="UBP403" s="332"/>
      <c r="UBQ403" s="332"/>
      <c r="UBR403" s="332"/>
      <c r="UBS403" s="332"/>
      <c r="UBT403" s="332"/>
      <c r="UBU403" s="332"/>
      <c r="UBV403" s="332"/>
      <c r="UBW403" s="332"/>
      <c r="UBX403" s="332"/>
      <c r="UBY403" s="332"/>
      <c r="UBZ403" s="332"/>
      <c r="UCA403" s="332"/>
      <c r="UCB403" s="332"/>
      <c r="UCC403" s="332"/>
      <c r="UCD403" s="332"/>
      <c r="UCE403" s="332"/>
      <c r="UCF403" s="332"/>
      <c r="UCG403" s="332"/>
      <c r="UCH403" s="332"/>
      <c r="UCI403" s="332"/>
      <c r="UCJ403" s="332"/>
      <c r="UCK403" s="332"/>
      <c r="UCL403" s="332"/>
      <c r="UCM403" s="332"/>
      <c r="UCN403" s="332"/>
      <c r="UCO403" s="332"/>
      <c r="UCP403" s="332"/>
      <c r="UCQ403" s="332"/>
      <c r="UCR403" s="332"/>
      <c r="UCS403" s="332"/>
      <c r="UCT403" s="332"/>
      <c r="UCU403" s="332"/>
      <c r="UCV403" s="332"/>
      <c r="UCW403" s="332"/>
      <c r="UCX403" s="332"/>
      <c r="UCY403" s="332"/>
      <c r="UCZ403" s="332"/>
      <c r="UDA403" s="332"/>
      <c r="UDB403" s="332"/>
      <c r="UDC403" s="332"/>
      <c r="UDD403" s="332"/>
      <c r="UDE403" s="332"/>
      <c r="UDF403" s="332"/>
      <c r="UDG403" s="332"/>
      <c r="UDH403" s="332"/>
      <c r="UDI403" s="332"/>
      <c r="UDJ403" s="332"/>
      <c r="UDK403" s="332"/>
      <c r="UDL403" s="332"/>
      <c r="UDM403" s="332"/>
      <c r="UDN403" s="332"/>
      <c r="UDO403" s="332"/>
      <c r="UDP403" s="332"/>
      <c r="UDQ403" s="332"/>
      <c r="UDR403" s="332"/>
      <c r="UDS403" s="332"/>
      <c r="UDT403" s="332"/>
      <c r="UDU403" s="332"/>
      <c r="UDV403" s="332"/>
      <c r="UDW403" s="332"/>
      <c r="UDX403" s="332"/>
      <c r="UDY403" s="332"/>
      <c r="UDZ403" s="332"/>
      <c r="UEA403" s="332"/>
      <c r="UEB403" s="332"/>
      <c r="UEC403" s="332"/>
      <c r="UED403" s="332"/>
      <c r="UEE403" s="332"/>
      <c r="UEF403" s="332"/>
      <c r="UEG403" s="332"/>
      <c r="UEH403" s="332"/>
      <c r="UEI403" s="332"/>
      <c r="UEJ403" s="332"/>
      <c r="UEK403" s="332"/>
      <c r="UEL403" s="332"/>
      <c r="UEM403" s="332"/>
      <c r="UEN403" s="332"/>
      <c r="UEO403" s="332"/>
      <c r="UEP403" s="332"/>
      <c r="UEQ403" s="332"/>
      <c r="UER403" s="332"/>
      <c r="UES403" s="332"/>
      <c r="UET403" s="332"/>
      <c r="UEU403" s="332"/>
      <c r="UEV403" s="332"/>
      <c r="UEW403" s="332"/>
      <c r="UEX403" s="332"/>
      <c r="UEY403" s="332"/>
      <c r="UEZ403" s="332"/>
      <c r="UFA403" s="332"/>
      <c r="UFB403" s="332"/>
      <c r="UFC403" s="332"/>
      <c r="UFD403" s="332"/>
      <c r="UFE403" s="332"/>
      <c r="UFF403" s="332"/>
      <c r="UFG403" s="332"/>
      <c r="UFH403" s="332"/>
      <c r="UFI403" s="332"/>
      <c r="UFJ403" s="332"/>
      <c r="UFK403" s="332"/>
      <c r="UFL403" s="332"/>
      <c r="UFM403" s="332"/>
      <c r="UFN403" s="332"/>
      <c r="UFO403" s="332"/>
      <c r="UFP403" s="332"/>
      <c r="UFQ403" s="332"/>
      <c r="UFR403" s="332"/>
      <c r="UFS403" s="332"/>
      <c r="UFT403" s="332"/>
      <c r="UFU403" s="332"/>
      <c r="UFV403" s="332"/>
      <c r="UFW403" s="332"/>
      <c r="UFX403" s="332"/>
      <c r="UFY403" s="332"/>
      <c r="UFZ403" s="332"/>
      <c r="UGA403" s="332"/>
      <c r="UGB403" s="332"/>
      <c r="UGC403" s="332"/>
      <c r="UGD403" s="332"/>
      <c r="UGE403" s="332"/>
      <c r="UGF403" s="332"/>
      <c r="UGG403" s="332"/>
      <c r="UGH403" s="332"/>
      <c r="UGI403" s="332"/>
      <c r="UGJ403" s="332"/>
      <c r="UGK403" s="332"/>
      <c r="UGL403" s="332"/>
      <c r="UGM403" s="332"/>
      <c r="UGN403" s="332"/>
      <c r="UGO403" s="332"/>
      <c r="UGP403" s="332"/>
      <c r="UGQ403" s="332"/>
      <c r="UGR403" s="332"/>
      <c r="UGS403" s="332"/>
      <c r="UGT403" s="332"/>
      <c r="UGU403" s="332"/>
      <c r="UGV403" s="332"/>
      <c r="UGW403" s="332"/>
      <c r="UGX403" s="332"/>
      <c r="UGY403" s="332"/>
      <c r="UGZ403" s="332"/>
      <c r="UHA403" s="332"/>
      <c r="UHB403" s="332"/>
      <c r="UHC403" s="332"/>
      <c r="UHD403" s="332"/>
      <c r="UHE403" s="332"/>
      <c r="UHF403" s="332"/>
      <c r="UHG403" s="332"/>
      <c r="UHH403" s="332"/>
      <c r="UHI403" s="332"/>
      <c r="UHJ403" s="332"/>
      <c r="UHK403" s="332"/>
      <c r="UHL403" s="332"/>
      <c r="UHM403" s="332"/>
      <c r="UHN403" s="332"/>
      <c r="UHO403" s="332"/>
      <c r="UHP403" s="332"/>
      <c r="UHQ403" s="332"/>
      <c r="UHR403" s="332"/>
      <c r="UHS403" s="332"/>
      <c r="UHT403" s="332"/>
      <c r="UHU403" s="332"/>
      <c r="UHV403" s="332"/>
      <c r="UHW403" s="332"/>
      <c r="UHX403" s="332"/>
      <c r="UHY403" s="332"/>
      <c r="UHZ403" s="332"/>
      <c r="UIA403" s="332"/>
      <c r="UIB403" s="332"/>
      <c r="UIC403" s="332"/>
      <c r="UID403" s="332"/>
      <c r="UIE403" s="332"/>
      <c r="UIF403" s="332"/>
      <c r="UIG403" s="332"/>
      <c r="UIH403" s="332"/>
      <c r="UII403" s="332"/>
      <c r="UIJ403" s="332"/>
      <c r="UIK403" s="332"/>
      <c r="UIL403" s="332"/>
      <c r="UIM403" s="332"/>
      <c r="UIN403" s="332"/>
      <c r="UIO403" s="332"/>
      <c r="UIP403" s="332"/>
      <c r="UIQ403" s="332"/>
      <c r="UIR403" s="332"/>
      <c r="UIS403" s="332"/>
      <c r="UIT403" s="332"/>
      <c r="UIU403" s="332"/>
      <c r="UIV403" s="332"/>
      <c r="UIW403" s="332"/>
      <c r="UIX403" s="332"/>
      <c r="UIY403" s="332"/>
      <c r="UIZ403" s="332"/>
      <c r="UJA403" s="332"/>
      <c r="UJB403" s="332"/>
      <c r="UJC403" s="332"/>
      <c r="UJD403" s="332"/>
      <c r="UJE403" s="332"/>
      <c r="UJF403" s="332"/>
      <c r="UJG403" s="332"/>
      <c r="UJH403" s="332"/>
      <c r="UJI403" s="332"/>
      <c r="UJJ403" s="332"/>
      <c r="UJK403" s="332"/>
      <c r="UJL403" s="332"/>
      <c r="UJM403" s="332"/>
      <c r="UJN403" s="332"/>
      <c r="UJO403" s="332"/>
      <c r="UJP403" s="332"/>
      <c r="UJQ403" s="332"/>
      <c r="UJR403" s="332"/>
      <c r="UJS403" s="332"/>
      <c r="UJT403" s="332"/>
      <c r="UJU403" s="332"/>
      <c r="UJV403" s="332"/>
      <c r="UJW403" s="332"/>
      <c r="UJX403" s="332"/>
      <c r="UJY403" s="332"/>
      <c r="UJZ403" s="332"/>
      <c r="UKA403" s="332"/>
      <c r="UKB403" s="332"/>
      <c r="UKC403" s="332"/>
      <c r="UKD403" s="332"/>
      <c r="UKE403" s="332"/>
      <c r="UKF403" s="332"/>
      <c r="UKG403" s="332"/>
      <c r="UKH403" s="332"/>
      <c r="UKI403" s="332"/>
      <c r="UKJ403" s="332"/>
      <c r="UKK403" s="332"/>
      <c r="UKL403" s="332"/>
      <c r="UKM403" s="332"/>
      <c r="UKN403" s="332"/>
      <c r="UKO403" s="332"/>
      <c r="UKP403" s="332"/>
      <c r="UKQ403" s="332"/>
      <c r="UKR403" s="332"/>
      <c r="UKS403" s="332"/>
      <c r="UKT403" s="332"/>
      <c r="UKU403" s="332"/>
      <c r="UKV403" s="332"/>
      <c r="UKW403" s="332"/>
      <c r="UKX403" s="332"/>
      <c r="UKY403" s="332"/>
      <c r="UKZ403" s="332"/>
      <c r="ULA403" s="332"/>
      <c r="ULB403" s="332"/>
      <c r="ULC403" s="332"/>
      <c r="ULD403" s="332"/>
      <c r="ULE403" s="332"/>
      <c r="ULF403" s="332"/>
      <c r="ULG403" s="332"/>
      <c r="ULH403" s="332"/>
      <c r="ULI403" s="332"/>
      <c r="ULJ403" s="332"/>
      <c r="ULK403" s="332"/>
      <c r="ULL403" s="332"/>
      <c r="ULM403" s="332"/>
      <c r="ULN403" s="332"/>
      <c r="ULO403" s="332"/>
      <c r="ULP403" s="332"/>
      <c r="ULQ403" s="332"/>
      <c r="ULR403" s="332"/>
      <c r="ULS403" s="332"/>
      <c r="ULT403" s="332"/>
      <c r="ULU403" s="332"/>
      <c r="ULV403" s="332"/>
      <c r="ULW403" s="332"/>
      <c r="ULX403" s="332"/>
      <c r="ULY403" s="332"/>
      <c r="ULZ403" s="332"/>
      <c r="UMA403" s="332"/>
      <c r="UMB403" s="332"/>
      <c r="UMC403" s="332"/>
      <c r="UMD403" s="332"/>
      <c r="UME403" s="332"/>
      <c r="UMF403" s="332"/>
      <c r="UMG403" s="332"/>
      <c r="UMH403" s="332"/>
      <c r="UMI403" s="332"/>
      <c r="UMJ403" s="332"/>
      <c r="UMK403" s="332"/>
      <c r="UML403" s="332"/>
      <c r="UMM403" s="332"/>
      <c r="UMN403" s="332"/>
      <c r="UMO403" s="332"/>
      <c r="UMP403" s="332"/>
      <c r="UMQ403" s="332"/>
      <c r="UMR403" s="332"/>
      <c r="UMS403" s="332"/>
      <c r="UMT403" s="332"/>
      <c r="UMU403" s="332"/>
      <c r="UMV403" s="332"/>
      <c r="UMW403" s="332"/>
      <c r="UMX403" s="332"/>
      <c r="UMY403" s="332"/>
      <c r="UMZ403" s="332"/>
      <c r="UNA403" s="332"/>
      <c r="UNB403" s="332"/>
      <c r="UNC403" s="332"/>
      <c r="UND403" s="332"/>
      <c r="UNE403" s="332"/>
      <c r="UNF403" s="332"/>
      <c r="UNG403" s="332"/>
      <c r="UNH403" s="332"/>
      <c r="UNI403" s="332"/>
      <c r="UNJ403" s="332"/>
      <c r="UNK403" s="332"/>
      <c r="UNL403" s="332"/>
      <c r="UNM403" s="332"/>
      <c r="UNN403" s="332"/>
      <c r="UNO403" s="332"/>
      <c r="UNP403" s="332"/>
      <c r="UNQ403" s="332"/>
      <c r="UNR403" s="332"/>
      <c r="UNS403" s="332"/>
      <c r="UNT403" s="332"/>
      <c r="UNU403" s="332"/>
      <c r="UNV403" s="332"/>
      <c r="UNW403" s="332"/>
      <c r="UNX403" s="332"/>
      <c r="UNY403" s="332"/>
      <c r="UNZ403" s="332"/>
      <c r="UOA403" s="332"/>
      <c r="UOB403" s="332"/>
      <c r="UOC403" s="332"/>
      <c r="UOD403" s="332"/>
      <c r="UOE403" s="332"/>
      <c r="UOF403" s="332"/>
      <c r="UOG403" s="332"/>
      <c r="UOH403" s="332"/>
      <c r="UOI403" s="332"/>
      <c r="UOJ403" s="332"/>
      <c r="UOK403" s="332"/>
      <c r="UOL403" s="332"/>
      <c r="UOM403" s="332"/>
      <c r="UON403" s="332"/>
      <c r="UOO403" s="332"/>
      <c r="UOP403" s="332"/>
      <c r="UOQ403" s="332"/>
      <c r="UOR403" s="332"/>
      <c r="UOS403" s="332"/>
      <c r="UOT403" s="332"/>
      <c r="UOU403" s="332"/>
      <c r="UOV403" s="332"/>
      <c r="UOW403" s="332"/>
      <c r="UOX403" s="332"/>
      <c r="UOY403" s="332"/>
      <c r="UOZ403" s="332"/>
      <c r="UPA403" s="332"/>
      <c r="UPB403" s="332"/>
      <c r="UPC403" s="332"/>
      <c r="UPD403" s="332"/>
      <c r="UPE403" s="332"/>
      <c r="UPF403" s="332"/>
      <c r="UPG403" s="332"/>
      <c r="UPH403" s="332"/>
      <c r="UPI403" s="332"/>
      <c r="UPJ403" s="332"/>
      <c r="UPK403" s="332"/>
      <c r="UPL403" s="332"/>
      <c r="UPM403" s="332"/>
      <c r="UPN403" s="332"/>
      <c r="UPO403" s="332"/>
      <c r="UPP403" s="332"/>
      <c r="UPQ403" s="332"/>
      <c r="UPR403" s="332"/>
      <c r="UPS403" s="332"/>
      <c r="UPT403" s="332"/>
      <c r="UPU403" s="332"/>
      <c r="UPV403" s="332"/>
      <c r="UPW403" s="332"/>
      <c r="UPX403" s="332"/>
      <c r="UPY403" s="332"/>
      <c r="UPZ403" s="332"/>
      <c r="UQA403" s="332"/>
      <c r="UQB403" s="332"/>
      <c r="UQC403" s="332"/>
      <c r="UQD403" s="332"/>
      <c r="UQE403" s="332"/>
      <c r="UQF403" s="332"/>
      <c r="UQG403" s="332"/>
      <c r="UQH403" s="332"/>
      <c r="UQI403" s="332"/>
      <c r="UQJ403" s="332"/>
      <c r="UQK403" s="332"/>
      <c r="UQL403" s="332"/>
      <c r="UQM403" s="332"/>
      <c r="UQN403" s="332"/>
      <c r="UQO403" s="332"/>
      <c r="UQP403" s="332"/>
      <c r="UQQ403" s="332"/>
      <c r="UQR403" s="332"/>
      <c r="UQS403" s="332"/>
      <c r="UQT403" s="332"/>
      <c r="UQU403" s="332"/>
      <c r="UQV403" s="332"/>
      <c r="UQW403" s="332"/>
      <c r="UQX403" s="332"/>
      <c r="UQY403" s="332"/>
      <c r="UQZ403" s="332"/>
      <c r="URA403" s="332"/>
      <c r="URB403" s="332"/>
      <c r="URC403" s="332"/>
      <c r="URD403" s="332"/>
      <c r="URE403" s="332"/>
      <c r="URF403" s="332"/>
      <c r="URG403" s="332"/>
      <c r="URH403" s="332"/>
      <c r="URI403" s="332"/>
      <c r="URJ403" s="332"/>
      <c r="URK403" s="332"/>
      <c r="URL403" s="332"/>
      <c r="URM403" s="332"/>
      <c r="URN403" s="332"/>
      <c r="URO403" s="332"/>
      <c r="URP403" s="332"/>
      <c r="URQ403" s="332"/>
      <c r="URR403" s="332"/>
      <c r="URS403" s="332"/>
      <c r="URT403" s="332"/>
      <c r="URU403" s="332"/>
      <c r="URV403" s="332"/>
      <c r="URW403" s="332"/>
      <c r="URX403" s="332"/>
      <c r="URY403" s="332"/>
      <c r="URZ403" s="332"/>
      <c r="USA403" s="332"/>
      <c r="USB403" s="332"/>
      <c r="USC403" s="332"/>
      <c r="USD403" s="332"/>
      <c r="USE403" s="332"/>
      <c r="USF403" s="332"/>
      <c r="USG403" s="332"/>
      <c r="USH403" s="332"/>
      <c r="USI403" s="332"/>
      <c r="USJ403" s="332"/>
      <c r="USK403" s="332"/>
      <c r="USL403" s="332"/>
      <c r="USM403" s="332"/>
      <c r="USN403" s="332"/>
      <c r="USO403" s="332"/>
      <c r="USP403" s="332"/>
      <c r="USQ403" s="332"/>
      <c r="USR403" s="332"/>
      <c r="USS403" s="332"/>
      <c r="UST403" s="332"/>
      <c r="USU403" s="332"/>
      <c r="USV403" s="332"/>
      <c r="USW403" s="332"/>
      <c r="USX403" s="332"/>
      <c r="USY403" s="332"/>
      <c r="USZ403" s="332"/>
      <c r="UTA403" s="332"/>
      <c r="UTB403" s="332"/>
      <c r="UTC403" s="332"/>
      <c r="UTD403" s="332"/>
      <c r="UTE403" s="332"/>
      <c r="UTF403" s="332"/>
      <c r="UTG403" s="332"/>
      <c r="UTH403" s="332"/>
      <c r="UTI403" s="332"/>
      <c r="UTJ403" s="332"/>
      <c r="UTK403" s="332"/>
      <c r="UTL403" s="332"/>
      <c r="UTM403" s="332"/>
      <c r="UTN403" s="332"/>
      <c r="UTO403" s="332"/>
      <c r="UTP403" s="332"/>
      <c r="UTQ403" s="332"/>
      <c r="UTR403" s="332"/>
      <c r="UTS403" s="332"/>
      <c r="UTT403" s="332"/>
      <c r="UTU403" s="332"/>
      <c r="UTV403" s="332"/>
      <c r="UTW403" s="332"/>
      <c r="UTX403" s="332"/>
      <c r="UTY403" s="332"/>
      <c r="UTZ403" s="332"/>
      <c r="UUA403" s="332"/>
      <c r="UUB403" s="332"/>
      <c r="UUC403" s="332"/>
      <c r="UUD403" s="332"/>
      <c r="UUE403" s="332"/>
      <c r="UUF403" s="332"/>
      <c r="UUG403" s="332"/>
      <c r="UUH403" s="332"/>
      <c r="UUI403" s="332"/>
      <c r="UUJ403" s="332"/>
      <c r="UUK403" s="332"/>
      <c r="UUL403" s="332"/>
      <c r="UUM403" s="332"/>
      <c r="UUN403" s="332"/>
      <c r="UUO403" s="332"/>
      <c r="UUP403" s="332"/>
      <c r="UUQ403" s="332"/>
      <c r="UUR403" s="332"/>
      <c r="UUS403" s="332"/>
      <c r="UUT403" s="332"/>
      <c r="UUU403" s="332"/>
      <c r="UUV403" s="332"/>
      <c r="UUW403" s="332"/>
      <c r="UUX403" s="332"/>
      <c r="UUY403" s="332"/>
      <c r="UUZ403" s="332"/>
      <c r="UVA403" s="332"/>
      <c r="UVB403" s="332"/>
      <c r="UVC403" s="332"/>
      <c r="UVD403" s="332"/>
      <c r="UVE403" s="332"/>
      <c r="UVF403" s="332"/>
      <c r="UVG403" s="332"/>
      <c r="UVH403" s="332"/>
      <c r="UVI403" s="332"/>
      <c r="UVJ403" s="332"/>
      <c r="UVK403" s="332"/>
      <c r="UVL403" s="332"/>
      <c r="UVM403" s="332"/>
      <c r="UVN403" s="332"/>
      <c r="UVO403" s="332"/>
      <c r="UVP403" s="332"/>
      <c r="UVQ403" s="332"/>
      <c r="UVR403" s="332"/>
      <c r="UVS403" s="332"/>
      <c r="UVT403" s="332"/>
      <c r="UVU403" s="332"/>
      <c r="UVV403" s="332"/>
      <c r="UVW403" s="332"/>
      <c r="UVX403" s="332"/>
      <c r="UVY403" s="332"/>
      <c r="UVZ403" s="332"/>
      <c r="UWA403" s="332"/>
      <c r="UWB403" s="332"/>
      <c r="UWC403" s="332"/>
      <c r="UWD403" s="332"/>
      <c r="UWE403" s="332"/>
      <c r="UWF403" s="332"/>
      <c r="UWG403" s="332"/>
      <c r="UWH403" s="332"/>
      <c r="UWI403" s="332"/>
      <c r="UWJ403" s="332"/>
      <c r="UWK403" s="332"/>
      <c r="UWL403" s="332"/>
      <c r="UWM403" s="332"/>
      <c r="UWN403" s="332"/>
      <c r="UWO403" s="332"/>
      <c r="UWP403" s="332"/>
      <c r="UWQ403" s="332"/>
      <c r="UWR403" s="332"/>
      <c r="UWS403" s="332"/>
      <c r="UWT403" s="332"/>
      <c r="UWU403" s="332"/>
      <c r="UWV403" s="332"/>
      <c r="UWW403" s="332"/>
      <c r="UWX403" s="332"/>
      <c r="UWY403" s="332"/>
      <c r="UWZ403" s="332"/>
      <c r="UXA403" s="332"/>
      <c r="UXB403" s="332"/>
      <c r="UXC403" s="332"/>
      <c r="UXD403" s="332"/>
      <c r="UXE403" s="332"/>
      <c r="UXF403" s="332"/>
      <c r="UXG403" s="332"/>
      <c r="UXH403" s="332"/>
      <c r="UXI403" s="332"/>
      <c r="UXJ403" s="332"/>
      <c r="UXK403" s="332"/>
      <c r="UXL403" s="332"/>
      <c r="UXM403" s="332"/>
      <c r="UXN403" s="332"/>
      <c r="UXO403" s="332"/>
      <c r="UXP403" s="332"/>
      <c r="UXQ403" s="332"/>
      <c r="UXR403" s="332"/>
      <c r="UXS403" s="332"/>
      <c r="UXT403" s="332"/>
      <c r="UXU403" s="332"/>
      <c r="UXV403" s="332"/>
      <c r="UXW403" s="332"/>
      <c r="UXX403" s="332"/>
      <c r="UXY403" s="332"/>
      <c r="UXZ403" s="332"/>
      <c r="UYA403" s="332"/>
      <c r="UYB403" s="332"/>
      <c r="UYC403" s="332"/>
      <c r="UYD403" s="332"/>
      <c r="UYE403" s="332"/>
      <c r="UYF403" s="332"/>
      <c r="UYG403" s="332"/>
      <c r="UYH403" s="332"/>
      <c r="UYI403" s="332"/>
      <c r="UYJ403" s="332"/>
      <c r="UYK403" s="332"/>
      <c r="UYL403" s="332"/>
      <c r="UYM403" s="332"/>
      <c r="UYN403" s="332"/>
      <c r="UYO403" s="332"/>
      <c r="UYP403" s="332"/>
      <c r="UYQ403" s="332"/>
      <c r="UYR403" s="332"/>
      <c r="UYS403" s="332"/>
      <c r="UYT403" s="332"/>
      <c r="UYU403" s="332"/>
      <c r="UYV403" s="332"/>
      <c r="UYW403" s="332"/>
      <c r="UYX403" s="332"/>
      <c r="UYY403" s="332"/>
      <c r="UYZ403" s="332"/>
      <c r="UZA403" s="332"/>
      <c r="UZB403" s="332"/>
      <c r="UZC403" s="332"/>
      <c r="UZD403" s="332"/>
      <c r="UZE403" s="332"/>
      <c r="UZF403" s="332"/>
      <c r="UZG403" s="332"/>
      <c r="UZH403" s="332"/>
      <c r="UZI403" s="332"/>
      <c r="UZJ403" s="332"/>
      <c r="UZK403" s="332"/>
      <c r="UZL403" s="332"/>
      <c r="UZM403" s="332"/>
      <c r="UZN403" s="332"/>
      <c r="UZO403" s="332"/>
      <c r="UZP403" s="332"/>
      <c r="UZQ403" s="332"/>
      <c r="UZR403" s="332"/>
      <c r="UZS403" s="332"/>
      <c r="UZT403" s="332"/>
      <c r="UZU403" s="332"/>
      <c r="UZV403" s="332"/>
      <c r="UZW403" s="332"/>
      <c r="UZX403" s="332"/>
      <c r="UZY403" s="332"/>
      <c r="UZZ403" s="332"/>
      <c r="VAA403" s="332"/>
      <c r="VAB403" s="332"/>
      <c r="VAC403" s="332"/>
      <c r="VAD403" s="332"/>
      <c r="VAE403" s="332"/>
      <c r="VAF403" s="332"/>
      <c r="VAG403" s="332"/>
      <c r="VAH403" s="332"/>
      <c r="VAI403" s="332"/>
      <c r="VAJ403" s="332"/>
      <c r="VAK403" s="332"/>
      <c r="VAL403" s="332"/>
      <c r="VAM403" s="332"/>
      <c r="VAN403" s="332"/>
      <c r="VAO403" s="332"/>
      <c r="VAP403" s="332"/>
      <c r="VAQ403" s="332"/>
      <c r="VAR403" s="332"/>
      <c r="VAS403" s="332"/>
      <c r="VAT403" s="332"/>
      <c r="VAU403" s="332"/>
      <c r="VAV403" s="332"/>
      <c r="VAW403" s="332"/>
      <c r="VAX403" s="332"/>
      <c r="VAY403" s="332"/>
      <c r="VAZ403" s="332"/>
      <c r="VBA403" s="332"/>
      <c r="VBB403" s="332"/>
      <c r="VBC403" s="332"/>
      <c r="VBD403" s="332"/>
      <c r="VBE403" s="332"/>
      <c r="VBF403" s="332"/>
      <c r="VBG403" s="332"/>
      <c r="VBH403" s="332"/>
      <c r="VBI403" s="332"/>
      <c r="VBJ403" s="332"/>
      <c r="VBK403" s="332"/>
      <c r="VBL403" s="332"/>
      <c r="VBM403" s="332"/>
      <c r="VBN403" s="332"/>
      <c r="VBO403" s="332"/>
      <c r="VBP403" s="332"/>
      <c r="VBQ403" s="332"/>
      <c r="VBR403" s="332"/>
      <c r="VBS403" s="332"/>
      <c r="VBT403" s="332"/>
      <c r="VBU403" s="332"/>
      <c r="VBV403" s="332"/>
      <c r="VBW403" s="332"/>
      <c r="VBX403" s="332"/>
      <c r="VBY403" s="332"/>
      <c r="VBZ403" s="332"/>
      <c r="VCA403" s="332"/>
      <c r="VCB403" s="332"/>
      <c r="VCC403" s="332"/>
      <c r="VCD403" s="332"/>
      <c r="VCE403" s="332"/>
      <c r="VCF403" s="332"/>
      <c r="VCG403" s="332"/>
      <c r="VCH403" s="332"/>
      <c r="VCI403" s="332"/>
      <c r="VCJ403" s="332"/>
      <c r="VCK403" s="332"/>
      <c r="VCL403" s="332"/>
      <c r="VCM403" s="332"/>
      <c r="VCN403" s="332"/>
      <c r="VCO403" s="332"/>
      <c r="VCP403" s="332"/>
      <c r="VCQ403" s="332"/>
      <c r="VCR403" s="332"/>
      <c r="VCS403" s="332"/>
      <c r="VCT403" s="332"/>
      <c r="VCU403" s="332"/>
      <c r="VCV403" s="332"/>
      <c r="VCW403" s="332"/>
      <c r="VCX403" s="332"/>
      <c r="VCY403" s="332"/>
      <c r="VCZ403" s="332"/>
      <c r="VDA403" s="332"/>
      <c r="VDB403" s="332"/>
      <c r="VDC403" s="332"/>
      <c r="VDD403" s="332"/>
      <c r="VDE403" s="332"/>
      <c r="VDF403" s="332"/>
      <c r="VDG403" s="332"/>
      <c r="VDH403" s="332"/>
      <c r="VDI403" s="332"/>
      <c r="VDJ403" s="332"/>
      <c r="VDK403" s="332"/>
      <c r="VDL403" s="332"/>
      <c r="VDM403" s="332"/>
      <c r="VDN403" s="332"/>
      <c r="VDO403" s="332"/>
      <c r="VDP403" s="332"/>
      <c r="VDQ403" s="332"/>
      <c r="VDR403" s="332"/>
      <c r="VDS403" s="332"/>
      <c r="VDT403" s="332"/>
      <c r="VDU403" s="332"/>
      <c r="VDV403" s="332"/>
      <c r="VDW403" s="332"/>
      <c r="VDX403" s="332"/>
      <c r="VDY403" s="332"/>
      <c r="VDZ403" s="332"/>
      <c r="VEA403" s="332"/>
      <c r="VEB403" s="332"/>
      <c r="VEC403" s="332"/>
      <c r="VED403" s="332"/>
      <c r="VEE403" s="332"/>
      <c r="VEF403" s="332"/>
      <c r="VEG403" s="332"/>
      <c r="VEH403" s="332"/>
      <c r="VEI403" s="332"/>
      <c r="VEJ403" s="332"/>
      <c r="VEK403" s="332"/>
      <c r="VEL403" s="332"/>
      <c r="VEM403" s="332"/>
      <c r="VEN403" s="332"/>
      <c r="VEO403" s="332"/>
      <c r="VEP403" s="332"/>
      <c r="VEQ403" s="332"/>
      <c r="VER403" s="332"/>
      <c r="VES403" s="332"/>
      <c r="VET403" s="332"/>
      <c r="VEU403" s="332"/>
      <c r="VEV403" s="332"/>
      <c r="VEW403" s="332"/>
      <c r="VEX403" s="332"/>
      <c r="VEY403" s="332"/>
      <c r="VEZ403" s="332"/>
      <c r="VFA403" s="332"/>
      <c r="VFB403" s="332"/>
      <c r="VFC403" s="332"/>
      <c r="VFD403" s="332"/>
      <c r="VFE403" s="332"/>
      <c r="VFF403" s="332"/>
      <c r="VFG403" s="332"/>
      <c r="VFH403" s="332"/>
      <c r="VFI403" s="332"/>
      <c r="VFJ403" s="332"/>
      <c r="VFK403" s="332"/>
      <c r="VFL403" s="332"/>
      <c r="VFM403" s="332"/>
      <c r="VFN403" s="332"/>
      <c r="VFO403" s="332"/>
      <c r="VFP403" s="332"/>
      <c r="VFQ403" s="332"/>
      <c r="VFR403" s="332"/>
      <c r="VFS403" s="332"/>
      <c r="VFT403" s="332"/>
      <c r="VFU403" s="332"/>
      <c r="VFV403" s="332"/>
      <c r="VFW403" s="332"/>
      <c r="VFX403" s="332"/>
      <c r="VFY403" s="332"/>
      <c r="VFZ403" s="332"/>
      <c r="VGA403" s="332"/>
      <c r="VGB403" s="332"/>
      <c r="VGC403" s="332"/>
      <c r="VGD403" s="332"/>
      <c r="VGE403" s="332"/>
      <c r="VGF403" s="332"/>
      <c r="VGG403" s="332"/>
      <c r="VGH403" s="332"/>
      <c r="VGI403" s="332"/>
      <c r="VGJ403" s="332"/>
      <c r="VGK403" s="332"/>
      <c r="VGL403" s="332"/>
      <c r="VGM403" s="332"/>
      <c r="VGN403" s="332"/>
      <c r="VGO403" s="332"/>
      <c r="VGP403" s="332"/>
      <c r="VGQ403" s="332"/>
      <c r="VGR403" s="332"/>
      <c r="VGS403" s="332"/>
      <c r="VGT403" s="332"/>
      <c r="VGU403" s="332"/>
      <c r="VGV403" s="332"/>
      <c r="VGW403" s="332"/>
      <c r="VGX403" s="332"/>
      <c r="VGY403" s="332"/>
      <c r="VGZ403" s="332"/>
      <c r="VHA403" s="332"/>
      <c r="VHB403" s="332"/>
      <c r="VHC403" s="332"/>
      <c r="VHD403" s="332"/>
      <c r="VHE403" s="332"/>
      <c r="VHF403" s="332"/>
      <c r="VHG403" s="332"/>
      <c r="VHH403" s="332"/>
      <c r="VHI403" s="332"/>
      <c r="VHJ403" s="332"/>
      <c r="VHK403" s="332"/>
      <c r="VHL403" s="332"/>
      <c r="VHM403" s="332"/>
      <c r="VHN403" s="332"/>
      <c r="VHO403" s="332"/>
      <c r="VHP403" s="332"/>
      <c r="VHQ403" s="332"/>
      <c r="VHR403" s="332"/>
      <c r="VHS403" s="332"/>
      <c r="VHT403" s="332"/>
      <c r="VHU403" s="332"/>
      <c r="VHV403" s="332"/>
      <c r="VHW403" s="332"/>
      <c r="VHX403" s="332"/>
      <c r="VHY403" s="332"/>
      <c r="VHZ403" s="332"/>
      <c r="VIA403" s="332"/>
      <c r="VIB403" s="332"/>
      <c r="VIC403" s="332"/>
      <c r="VID403" s="332"/>
      <c r="VIE403" s="332"/>
      <c r="VIF403" s="332"/>
      <c r="VIG403" s="332"/>
      <c r="VIH403" s="332"/>
      <c r="VII403" s="332"/>
      <c r="VIJ403" s="332"/>
      <c r="VIK403" s="332"/>
      <c r="VIL403" s="332"/>
      <c r="VIM403" s="332"/>
      <c r="VIN403" s="332"/>
      <c r="VIO403" s="332"/>
      <c r="VIP403" s="332"/>
      <c r="VIQ403" s="332"/>
      <c r="VIR403" s="332"/>
      <c r="VIS403" s="332"/>
      <c r="VIT403" s="332"/>
      <c r="VIU403" s="332"/>
      <c r="VIV403" s="332"/>
      <c r="VIW403" s="332"/>
      <c r="VIX403" s="332"/>
      <c r="VIY403" s="332"/>
      <c r="VIZ403" s="332"/>
      <c r="VJA403" s="332"/>
      <c r="VJB403" s="332"/>
      <c r="VJC403" s="332"/>
      <c r="VJD403" s="332"/>
      <c r="VJE403" s="332"/>
      <c r="VJF403" s="332"/>
      <c r="VJG403" s="332"/>
      <c r="VJH403" s="332"/>
      <c r="VJI403" s="332"/>
      <c r="VJJ403" s="332"/>
      <c r="VJK403" s="332"/>
      <c r="VJL403" s="332"/>
      <c r="VJM403" s="332"/>
      <c r="VJN403" s="332"/>
      <c r="VJO403" s="332"/>
      <c r="VJP403" s="332"/>
      <c r="VJQ403" s="332"/>
      <c r="VJR403" s="332"/>
      <c r="VJS403" s="332"/>
      <c r="VJT403" s="332"/>
      <c r="VJU403" s="332"/>
      <c r="VJV403" s="332"/>
      <c r="VJW403" s="332"/>
      <c r="VJX403" s="332"/>
      <c r="VJY403" s="332"/>
      <c r="VJZ403" s="332"/>
      <c r="VKA403" s="332"/>
      <c r="VKB403" s="332"/>
      <c r="VKC403" s="332"/>
      <c r="VKD403" s="332"/>
      <c r="VKE403" s="332"/>
      <c r="VKF403" s="332"/>
      <c r="VKG403" s="332"/>
      <c r="VKH403" s="332"/>
      <c r="VKI403" s="332"/>
      <c r="VKJ403" s="332"/>
      <c r="VKK403" s="332"/>
      <c r="VKL403" s="332"/>
      <c r="VKM403" s="332"/>
      <c r="VKN403" s="332"/>
      <c r="VKO403" s="332"/>
      <c r="VKP403" s="332"/>
      <c r="VKQ403" s="332"/>
      <c r="VKR403" s="332"/>
      <c r="VKS403" s="332"/>
      <c r="VKT403" s="332"/>
      <c r="VKU403" s="332"/>
      <c r="VKV403" s="332"/>
      <c r="VKW403" s="332"/>
      <c r="VKX403" s="332"/>
      <c r="VKY403" s="332"/>
      <c r="VKZ403" s="332"/>
      <c r="VLA403" s="332"/>
      <c r="VLB403" s="332"/>
      <c r="VLC403" s="332"/>
      <c r="VLD403" s="332"/>
      <c r="VLE403" s="332"/>
      <c r="VLF403" s="332"/>
      <c r="VLG403" s="332"/>
      <c r="VLH403" s="332"/>
      <c r="VLI403" s="332"/>
      <c r="VLJ403" s="332"/>
      <c r="VLK403" s="332"/>
      <c r="VLL403" s="332"/>
      <c r="VLM403" s="332"/>
      <c r="VLN403" s="332"/>
      <c r="VLO403" s="332"/>
      <c r="VLP403" s="332"/>
      <c r="VLQ403" s="332"/>
      <c r="VLR403" s="332"/>
      <c r="VLS403" s="332"/>
      <c r="VLT403" s="332"/>
      <c r="VLU403" s="332"/>
      <c r="VLV403" s="332"/>
      <c r="VLW403" s="332"/>
      <c r="VLX403" s="332"/>
      <c r="VLY403" s="332"/>
      <c r="VLZ403" s="332"/>
      <c r="VMA403" s="332"/>
      <c r="VMB403" s="332"/>
      <c r="VMC403" s="332"/>
      <c r="VMD403" s="332"/>
      <c r="VME403" s="332"/>
      <c r="VMF403" s="332"/>
      <c r="VMG403" s="332"/>
      <c r="VMH403" s="332"/>
      <c r="VMI403" s="332"/>
      <c r="VMJ403" s="332"/>
      <c r="VMK403" s="332"/>
      <c r="VML403" s="332"/>
      <c r="VMM403" s="332"/>
      <c r="VMN403" s="332"/>
      <c r="VMO403" s="332"/>
      <c r="VMP403" s="332"/>
      <c r="VMQ403" s="332"/>
      <c r="VMR403" s="332"/>
      <c r="VMS403" s="332"/>
      <c r="VMT403" s="332"/>
      <c r="VMU403" s="332"/>
      <c r="VMV403" s="332"/>
      <c r="VMW403" s="332"/>
      <c r="VMX403" s="332"/>
      <c r="VMY403" s="332"/>
      <c r="VMZ403" s="332"/>
      <c r="VNA403" s="332"/>
      <c r="VNB403" s="332"/>
      <c r="VNC403" s="332"/>
      <c r="VND403" s="332"/>
      <c r="VNE403" s="332"/>
      <c r="VNF403" s="332"/>
      <c r="VNG403" s="332"/>
      <c r="VNH403" s="332"/>
      <c r="VNI403" s="332"/>
      <c r="VNJ403" s="332"/>
      <c r="VNK403" s="332"/>
      <c r="VNL403" s="332"/>
      <c r="VNM403" s="332"/>
      <c r="VNN403" s="332"/>
      <c r="VNO403" s="332"/>
      <c r="VNP403" s="332"/>
      <c r="VNQ403" s="332"/>
      <c r="VNR403" s="332"/>
      <c r="VNS403" s="332"/>
      <c r="VNT403" s="332"/>
      <c r="VNU403" s="332"/>
      <c r="VNV403" s="332"/>
      <c r="VNW403" s="332"/>
      <c r="VNX403" s="332"/>
      <c r="VNY403" s="332"/>
      <c r="VNZ403" s="332"/>
      <c r="VOA403" s="332"/>
      <c r="VOB403" s="332"/>
      <c r="VOC403" s="332"/>
      <c r="VOD403" s="332"/>
      <c r="VOE403" s="332"/>
      <c r="VOF403" s="332"/>
      <c r="VOG403" s="332"/>
      <c r="VOH403" s="332"/>
      <c r="VOI403" s="332"/>
      <c r="VOJ403" s="332"/>
      <c r="VOK403" s="332"/>
      <c r="VOL403" s="332"/>
      <c r="VOM403" s="332"/>
      <c r="VON403" s="332"/>
      <c r="VOO403" s="332"/>
      <c r="VOP403" s="332"/>
      <c r="VOQ403" s="332"/>
      <c r="VOR403" s="332"/>
      <c r="VOS403" s="332"/>
      <c r="VOT403" s="332"/>
      <c r="VOU403" s="332"/>
      <c r="VOV403" s="332"/>
      <c r="VOW403" s="332"/>
      <c r="VOX403" s="332"/>
      <c r="VOY403" s="332"/>
      <c r="VOZ403" s="332"/>
      <c r="VPA403" s="332"/>
      <c r="VPB403" s="332"/>
      <c r="VPC403" s="332"/>
      <c r="VPD403" s="332"/>
      <c r="VPE403" s="332"/>
      <c r="VPF403" s="332"/>
      <c r="VPG403" s="332"/>
      <c r="VPH403" s="332"/>
      <c r="VPI403" s="332"/>
      <c r="VPJ403" s="332"/>
      <c r="VPK403" s="332"/>
      <c r="VPL403" s="332"/>
      <c r="VPM403" s="332"/>
      <c r="VPN403" s="332"/>
      <c r="VPO403" s="332"/>
      <c r="VPP403" s="332"/>
      <c r="VPQ403" s="332"/>
      <c r="VPR403" s="332"/>
      <c r="VPS403" s="332"/>
      <c r="VPT403" s="332"/>
      <c r="VPU403" s="332"/>
      <c r="VPV403" s="332"/>
      <c r="VPW403" s="332"/>
      <c r="VPX403" s="332"/>
      <c r="VPY403" s="332"/>
      <c r="VPZ403" s="332"/>
      <c r="VQA403" s="332"/>
      <c r="VQB403" s="332"/>
      <c r="VQC403" s="332"/>
      <c r="VQD403" s="332"/>
      <c r="VQE403" s="332"/>
      <c r="VQF403" s="332"/>
      <c r="VQG403" s="332"/>
      <c r="VQH403" s="332"/>
      <c r="VQI403" s="332"/>
      <c r="VQJ403" s="332"/>
      <c r="VQK403" s="332"/>
      <c r="VQL403" s="332"/>
      <c r="VQM403" s="332"/>
      <c r="VQN403" s="332"/>
      <c r="VQO403" s="332"/>
      <c r="VQP403" s="332"/>
      <c r="VQQ403" s="332"/>
      <c r="VQR403" s="332"/>
      <c r="VQS403" s="332"/>
      <c r="VQT403" s="332"/>
      <c r="VQU403" s="332"/>
      <c r="VQV403" s="332"/>
      <c r="VQW403" s="332"/>
      <c r="VQX403" s="332"/>
      <c r="VQY403" s="332"/>
      <c r="VQZ403" s="332"/>
      <c r="VRA403" s="332"/>
      <c r="VRB403" s="332"/>
      <c r="VRC403" s="332"/>
      <c r="VRD403" s="332"/>
      <c r="VRE403" s="332"/>
      <c r="VRF403" s="332"/>
      <c r="VRG403" s="332"/>
      <c r="VRH403" s="332"/>
      <c r="VRI403" s="332"/>
      <c r="VRJ403" s="332"/>
      <c r="VRK403" s="332"/>
      <c r="VRL403" s="332"/>
      <c r="VRM403" s="332"/>
      <c r="VRN403" s="332"/>
      <c r="VRO403" s="332"/>
      <c r="VRP403" s="332"/>
      <c r="VRQ403" s="332"/>
      <c r="VRR403" s="332"/>
      <c r="VRS403" s="332"/>
      <c r="VRT403" s="332"/>
      <c r="VRU403" s="332"/>
      <c r="VRV403" s="332"/>
      <c r="VRW403" s="332"/>
      <c r="VRX403" s="332"/>
      <c r="VRY403" s="332"/>
      <c r="VRZ403" s="332"/>
      <c r="VSA403" s="332"/>
      <c r="VSB403" s="332"/>
      <c r="VSC403" s="332"/>
      <c r="VSD403" s="332"/>
      <c r="VSE403" s="332"/>
      <c r="VSF403" s="332"/>
      <c r="VSG403" s="332"/>
      <c r="VSH403" s="332"/>
      <c r="VSI403" s="332"/>
      <c r="VSJ403" s="332"/>
      <c r="VSK403" s="332"/>
      <c r="VSL403" s="332"/>
      <c r="VSM403" s="332"/>
      <c r="VSN403" s="332"/>
      <c r="VSO403" s="332"/>
      <c r="VSP403" s="332"/>
      <c r="VSQ403" s="332"/>
      <c r="VSR403" s="332"/>
      <c r="VSS403" s="332"/>
      <c r="VST403" s="332"/>
      <c r="VSU403" s="332"/>
      <c r="VSV403" s="332"/>
      <c r="VSW403" s="332"/>
      <c r="VSX403" s="332"/>
      <c r="VSY403" s="332"/>
      <c r="VSZ403" s="332"/>
      <c r="VTA403" s="332"/>
      <c r="VTB403" s="332"/>
      <c r="VTC403" s="332"/>
      <c r="VTD403" s="332"/>
      <c r="VTE403" s="332"/>
      <c r="VTF403" s="332"/>
      <c r="VTG403" s="332"/>
      <c r="VTH403" s="332"/>
      <c r="VTI403" s="332"/>
      <c r="VTJ403" s="332"/>
      <c r="VTK403" s="332"/>
      <c r="VTL403" s="332"/>
      <c r="VTM403" s="332"/>
      <c r="VTN403" s="332"/>
      <c r="VTO403" s="332"/>
      <c r="VTP403" s="332"/>
      <c r="VTQ403" s="332"/>
      <c r="VTR403" s="332"/>
      <c r="VTS403" s="332"/>
      <c r="VTT403" s="332"/>
      <c r="VTU403" s="332"/>
      <c r="VTV403" s="332"/>
      <c r="VTW403" s="332"/>
      <c r="VTX403" s="332"/>
      <c r="VTY403" s="332"/>
      <c r="VTZ403" s="332"/>
      <c r="VUA403" s="332"/>
      <c r="VUB403" s="332"/>
      <c r="VUC403" s="332"/>
      <c r="VUD403" s="332"/>
      <c r="VUE403" s="332"/>
      <c r="VUF403" s="332"/>
      <c r="VUG403" s="332"/>
      <c r="VUH403" s="332"/>
      <c r="VUI403" s="332"/>
      <c r="VUJ403" s="332"/>
      <c r="VUK403" s="332"/>
      <c r="VUL403" s="332"/>
      <c r="VUM403" s="332"/>
      <c r="VUN403" s="332"/>
      <c r="VUO403" s="332"/>
      <c r="VUP403" s="332"/>
      <c r="VUQ403" s="332"/>
      <c r="VUR403" s="332"/>
      <c r="VUS403" s="332"/>
      <c r="VUT403" s="332"/>
      <c r="VUU403" s="332"/>
      <c r="VUV403" s="332"/>
      <c r="VUW403" s="332"/>
      <c r="VUX403" s="332"/>
      <c r="VUY403" s="332"/>
      <c r="VUZ403" s="332"/>
      <c r="VVA403" s="332"/>
      <c r="VVB403" s="332"/>
      <c r="VVC403" s="332"/>
      <c r="VVD403" s="332"/>
      <c r="VVE403" s="332"/>
      <c r="VVF403" s="332"/>
      <c r="VVG403" s="332"/>
      <c r="VVH403" s="332"/>
      <c r="VVI403" s="332"/>
      <c r="VVJ403" s="332"/>
      <c r="VVK403" s="332"/>
      <c r="VVL403" s="332"/>
      <c r="VVM403" s="332"/>
      <c r="VVN403" s="332"/>
      <c r="VVO403" s="332"/>
      <c r="VVP403" s="332"/>
      <c r="VVQ403" s="332"/>
      <c r="VVR403" s="332"/>
      <c r="VVS403" s="332"/>
      <c r="VVT403" s="332"/>
      <c r="VVU403" s="332"/>
      <c r="VVV403" s="332"/>
      <c r="VVW403" s="332"/>
      <c r="VVX403" s="332"/>
      <c r="VVY403" s="332"/>
      <c r="VVZ403" s="332"/>
      <c r="VWA403" s="332"/>
      <c r="VWB403" s="332"/>
      <c r="VWC403" s="332"/>
      <c r="VWD403" s="332"/>
      <c r="VWE403" s="332"/>
      <c r="VWF403" s="332"/>
      <c r="VWG403" s="332"/>
      <c r="VWH403" s="332"/>
      <c r="VWI403" s="332"/>
      <c r="VWJ403" s="332"/>
      <c r="VWK403" s="332"/>
      <c r="VWL403" s="332"/>
      <c r="VWM403" s="332"/>
      <c r="VWN403" s="332"/>
      <c r="VWO403" s="332"/>
      <c r="VWP403" s="332"/>
      <c r="VWQ403" s="332"/>
      <c r="VWR403" s="332"/>
      <c r="VWS403" s="332"/>
      <c r="VWT403" s="332"/>
      <c r="VWU403" s="332"/>
      <c r="VWV403" s="332"/>
      <c r="VWW403" s="332"/>
      <c r="VWX403" s="332"/>
      <c r="VWY403" s="332"/>
      <c r="VWZ403" s="332"/>
      <c r="VXA403" s="332"/>
      <c r="VXB403" s="332"/>
      <c r="VXC403" s="332"/>
      <c r="VXD403" s="332"/>
      <c r="VXE403" s="332"/>
      <c r="VXF403" s="332"/>
      <c r="VXG403" s="332"/>
      <c r="VXH403" s="332"/>
      <c r="VXI403" s="332"/>
      <c r="VXJ403" s="332"/>
      <c r="VXK403" s="332"/>
      <c r="VXL403" s="332"/>
      <c r="VXM403" s="332"/>
      <c r="VXN403" s="332"/>
      <c r="VXO403" s="332"/>
      <c r="VXP403" s="332"/>
      <c r="VXQ403" s="332"/>
      <c r="VXR403" s="332"/>
      <c r="VXS403" s="332"/>
      <c r="VXT403" s="332"/>
      <c r="VXU403" s="332"/>
      <c r="VXV403" s="332"/>
      <c r="VXW403" s="332"/>
      <c r="VXX403" s="332"/>
      <c r="VXY403" s="332"/>
      <c r="VXZ403" s="332"/>
      <c r="VYA403" s="332"/>
      <c r="VYB403" s="332"/>
      <c r="VYC403" s="332"/>
      <c r="VYD403" s="332"/>
      <c r="VYE403" s="332"/>
      <c r="VYF403" s="332"/>
      <c r="VYG403" s="332"/>
      <c r="VYH403" s="332"/>
      <c r="VYI403" s="332"/>
      <c r="VYJ403" s="332"/>
      <c r="VYK403" s="332"/>
      <c r="VYL403" s="332"/>
      <c r="VYM403" s="332"/>
      <c r="VYN403" s="332"/>
      <c r="VYO403" s="332"/>
      <c r="VYP403" s="332"/>
      <c r="VYQ403" s="332"/>
      <c r="VYR403" s="332"/>
      <c r="VYS403" s="332"/>
      <c r="VYT403" s="332"/>
      <c r="VYU403" s="332"/>
      <c r="VYV403" s="332"/>
      <c r="VYW403" s="332"/>
      <c r="VYX403" s="332"/>
      <c r="VYY403" s="332"/>
      <c r="VYZ403" s="332"/>
      <c r="VZA403" s="332"/>
      <c r="VZB403" s="332"/>
      <c r="VZC403" s="332"/>
      <c r="VZD403" s="332"/>
      <c r="VZE403" s="332"/>
      <c r="VZF403" s="332"/>
      <c r="VZG403" s="332"/>
      <c r="VZH403" s="332"/>
      <c r="VZI403" s="332"/>
      <c r="VZJ403" s="332"/>
      <c r="VZK403" s="332"/>
      <c r="VZL403" s="332"/>
      <c r="VZM403" s="332"/>
      <c r="VZN403" s="332"/>
      <c r="VZO403" s="332"/>
      <c r="VZP403" s="332"/>
      <c r="VZQ403" s="332"/>
      <c r="VZR403" s="332"/>
      <c r="VZS403" s="332"/>
      <c r="VZT403" s="332"/>
      <c r="VZU403" s="332"/>
      <c r="VZV403" s="332"/>
      <c r="VZW403" s="332"/>
      <c r="VZX403" s="332"/>
      <c r="VZY403" s="332"/>
      <c r="VZZ403" s="332"/>
      <c r="WAA403" s="332"/>
      <c r="WAB403" s="332"/>
      <c r="WAC403" s="332"/>
      <c r="WAD403" s="332"/>
      <c r="WAE403" s="332"/>
      <c r="WAF403" s="332"/>
      <c r="WAG403" s="332"/>
      <c r="WAH403" s="332"/>
      <c r="WAI403" s="332"/>
      <c r="WAJ403" s="332"/>
      <c r="WAK403" s="332"/>
      <c r="WAL403" s="332"/>
      <c r="WAM403" s="332"/>
      <c r="WAN403" s="332"/>
      <c r="WAO403" s="332"/>
      <c r="WAP403" s="332"/>
      <c r="WAQ403" s="332"/>
      <c r="WAR403" s="332"/>
      <c r="WAS403" s="332"/>
      <c r="WAT403" s="332"/>
      <c r="WAU403" s="332"/>
      <c r="WAV403" s="332"/>
      <c r="WAW403" s="332"/>
      <c r="WAX403" s="332"/>
      <c r="WAY403" s="332"/>
      <c r="WAZ403" s="332"/>
      <c r="WBA403" s="332"/>
      <c r="WBB403" s="332"/>
      <c r="WBC403" s="332"/>
      <c r="WBD403" s="332"/>
      <c r="WBE403" s="332"/>
      <c r="WBF403" s="332"/>
      <c r="WBG403" s="332"/>
      <c r="WBH403" s="332"/>
      <c r="WBI403" s="332"/>
      <c r="WBJ403" s="332"/>
      <c r="WBK403" s="332"/>
      <c r="WBL403" s="332"/>
      <c r="WBM403" s="332"/>
      <c r="WBN403" s="332"/>
      <c r="WBO403" s="332"/>
      <c r="WBP403" s="332"/>
      <c r="WBQ403" s="332"/>
      <c r="WBR403" s="332"/>
      <c r="WBS403" s="332"/>
      <c r="WBT403" s="332"/>
      <c r="WBU403" s="332"/>
      <c r="WBV403" s="332"/>
      <c r="WBW403" s="332"/>
      <c r="WBX403" s="332"/>
      <c r="WBY403" s="332"/>
      <c r="WBZ403" s="332"/>
      <c r="WCA403" s="332"/>
      <c r="WCB403" s="332"/>
      <c r="WCC403" s="332"/>
      <c r="WCD403" s="332"/>
      <c r="WCE403" s="332"/>
      <c r="WCF403" s="332"/>
      <c r="WCG403" s="332"/>
      <c r="WCH403" s="332"/>
      <c r="WCI403" s="332"/>
      <c r="WCJ403" s="332"/>
      <c r="WCK403" s="332"/>
      <c r="WCL403" s="332"/>
      <c r="WCM403" s="332"/>
      <c r="WCN403" s="332"/>
      <c r="WCO403" s="332"/>
      <c r="WCP403" s="332"/>
      <c r="WCQ403" s="332"/>
      <c r="WCR403" s="332"/>
      <c r="WCS403" s="332"/>
      <c r="WCT403" s="332"/>
      <c r="WCU403" s="332"/>
      <c r="WCV403" s="332"/>
      <c r="WCW403" s="332"/>
      <c r="WCX403" s="332"/>
      <c r="WCY403" s="332"/>
      <c r="WCZ403" s="332"/>
      <c r="WDA403" s="332"/>
      <c r="WDB403" s="332"/>
      <c r="WDC403" s="332"/>
      <c r="WDD403" s="332"/>
      <c r="WDE403" s="332"/>
      <c r="WDF403" s="332"/>
      <c r="WDG403" s="332"/>
      <c r="WDH403" s="332"/>
      <c r="WDI403" s="332"/>
      <c r="WDJ403" s="332"/>
      <c r="WDK403" s="332"/>
      <c r="WDL403" s="332"/>
      <c r="WDM403" s="332"/>
      <c r="WDN403" s="332"/>
      <c r="WDO403" s="332"/>
      <c r="WDP403" s="332"/>
      <c r="WDQ403" s="332"/>
      <c r="WDR403" s="332"/>
      <c r="WDS403" s="332"/>
      <c r="WDT403" s="332"/>
      <c r="WDU403" s="332"/>
      <c r="WDV403" s="332"/>
      <c r="WDW403" s="332"/>
      <c r="WDX403" s="332"/>
      <c r="WDY403" s="332"/>
      <c r="WDZ403" s="332"/>
      <c r="WEA403" s="332"/>
      <c r="WEB403" s="332"/>
      <c r="WEC403" s="332"/>
      <c r="WED403" s="332"/>
      <c r="WEE403" s="332"/>
      <c r="WEF403" s="332"/>
      <c r="WEG403" s="332"/>
      <c r="WEH403" s="332"/>
      <c r="WEI403" s="332"/>
      <c r="WEJ403" s="332"/>
      <c r="WEK403" s="332"/>
      <c r="WEL403" s="332"/>
      <c r="WEM403" s="332"/>
      <c r="WEN403" s="332"/>
      <c r="WEO403" s="332"/>
      <c r="WEP403" s="332"/>
      <c r="WEQ403" s="332"/>
      <c r="WER403" s="332"/>
      <c r="WES403" s="332"/>
      <c r="WET403" s="332"/>
      <c r="WEU403" s="332"/>
      <c r="WEV403" s="332"/>
      <c r="WEW403" s="332"/>
      <c r="WEX403" s="332"/>
      <c r="WEY403" s="332"/>
      <c r="WEZ403" s="332"/>
      <c r="WFA403" s="332"/>
      <c r="WFB403" s="332"/>
      <c r="WFC403" s="332"/>
      <c r="WFD403" s="332"/>
      <c r="WFE403" s="332"/>
      <c r="WFF403" s="332"/>
      <c r="WFG403" s="332"/>
      <c r="WFH403" s="332"/>
      <c r="WFI403" s="332"/>
      <c r="WFJ403" s="332"/>
      <c r="WFK403" s="332"/>
      <c r="WFL403" s="332"/>
      <c r="WFM403" s="332"/>
      <c r="WFN403" s="332"/>
      <c r="WFO403" s="332"/>
      <c r="WFP403" s="332"/>
      <c r="WFQ403" s="332"/>
      <c r="WFR403" s="332"/>
      <c r="WFS403" s="332"/>
      <c r="WFT403" s="332"/>
      <c r="WFU403" s="332"/>
      <c r="WFV403" s="332"/>
      <c r="WFW403" s="332"/>
      <c r="WFX403" s="332"/>
      <c r="WFY403" s="332"/>
      <c r="WFZ403" s="332"/>
      <c r="WGA403" s="332"/>
      <c r="WGB403" s="332"/>
      <c r="WGC403" s="332"/>
      <c r="WGD403" s="332"/>
      <c r="WGE403" s="332"/>
      <c r="WGF403" s="332"/>
      <c r="WGG403" s="332"/>
      <c r="WGH403" s="332"/>
      <c r="WGI403" s="332"/>
      <c r="WGJ403" s="332"/>
      <c r="WGK403" s="332"/>
      <c r="WGL403" s="332"/>
      <c r="WGM403" s="332"/>
      <c r="WGN403" s="332"/>
      <c r="WGO403" s="332"/>
      <c r="WGP403" s="332"/>
      <c r="WGQ403" s="332"/>
      <c r="WGR403" s="332"/>
      <c r="WGS403" s="332"/>
      <c r="WGT403" s="332"/>
      <c r="WGU403" s="332"/>
      <c r="WGV403" s="332"/>
      <c r="WGW403" s="332"/>
      <c r="WGX403" s="332"/>
      <c r="WGY403" s="332"/>
      <c r="WGZ403" s="332"/>
      <c r="WHA403" s="332"/>
      <c r="WHB403" s="332"/>
      <c r="WHC403" s="332"/>
      <c r="WHD403" s="332"/>
      <c r="WHE403" s="332"/>
      <c r="WHF403" s="332"/>
      <c r="WHG403" s="332"/>
      <c r="WHH403" s="332"/>
      <c r="WHI403" s="332"/>
      <c r="WHJ403" s="332"/>
      <c r="WHK403" s="332"/>
      <c r="WHL403" s="332"/>
      <c r="WHM403" s="332"/>
      <c r="WHN403" s="332"/>
      <c r="WHO403" s="332"/>
      <c r="WHP403" s="332"/>
      <c r="WHQ403" s="332"/>
      <c r="WHR403" s="332"/>
      <c r="WHS403" s="332"/>
      <c r="WHT403" s="332"/>
      <c r="WHU403" s="332"/>
      <c r="WHV403" s="332"/>
      <c r="WHW403" s="332"/>
      <c r="WHX403" s="332"/>
      <c r="WHY403" s="332"/>
      <c r="WHZ403" s="332"/>
      <c r="WIA403" s="332"/>
      <c r="WIB403" s="332"/>
      <c r="WIC403" s="332"/>
      <c r="WID403" s="332"/>
      <c r="WIE403" s="332"/>
      <c r="WIF403" s="332"/>
      <c r="WIG403" s="332"/>
      <c r="WIH403" s="332"/>
      <c r="WII403" s="332"/>
      <c r="WIJ403" s="332"/>
      <c r="WIK403" s="332"/>
      <c r="WIL403" s="332"/>
      <c r="WIM403" s="332"/>
      <c r="WIN403" s="332"/>
      <c r="WIO403" s="332"/>
      <c r="WIP403" s="332"/>
      <c r="WIQ403" s="332"/>
      <c r="WIR403" s="332"/>
      <c r="WIS403" s="332"/>
      <c r="WIT403" s="332"/>
      <c r="WIU403" s="332"/>
      <c r="WIV403" s="332"/>
      <c r="WIW403" s="332"/>
      <c r="WIX403" s="332"/>
      <c r="WIY403" s="332"/>
      <c r="WIZ403" s="332"/>
      <c r="WJA403" s="332"/>
      <c r="WJB403" s="332"/>
      <c r="WJC403" s="332"/>
      <c r="WJD403" s="332"/>
      <c r="WJE403" s="332"/>
      <c r="WJF403" s="332"/>
      <c r="WJG403" s="332"/>
      <c r="WJH403" s="332"/>
      <c r="WJI403" s="332"/>
      <c r="WJJ403" s="332"/>
      <c r="WJK403" s="332"/>
      <c r="WJL403" s="332"/>
      <c r="WJM403" s="332"/>
      <c r="WJN403" s="332"/>
      <c r="WJO403" s="332"/>
      <c r="WJP403" s="332"/>
      <c r="WJQ403" s="332"/>
      <c r="WJR403" s="332"/>
      <c r="WJS403" s="332"/>
      <c r="WJT403" s="332"/>
      <c r="WJU403" s="332"/>
      <c r="WJV403" s="332"/>
      <c r="WJW403" s="332"/>
      <c r="WJX403" s="332"/>
      <c r="WJY403" s="332"/>
      <c r="WJZ403" s="332"/>
      <c r="WKA403" s="332"/>
      <c r="WKB403" s="332"/>
      <c r="WKC403" s="332"/>
      <c r="WKD403" s="332"/>
      <c r="WKE403" s="332"/>
      <c r="WKF403" s="332"/>
      <c r="WKG403" s="332"/>
      <c r="WKH403" s="332"/>
      <c r="WKI403" s="332"/>
      <c r="WKJ403" s="332"/>
      <c r="WKK403" s="332"/>
      <c r="WKL403" s="332"/>
      <c r="WKM403" s="332"/>
      <c r="WKN403" s="332"/>
      <c r="WKO403" s="332"/>
      <c r="WKP403" s="332"/>
      <c r="WKQ403" s="332"/>
      <c r="WKR403" s="332"/>
      <c r="WKS403" s="332"/>
      <c r="WKT403" s="332"/>
      <c r="WKU403" s="332"/>
      <c r="WKV403" s="332"/>
      <c r="WKW403" s="332"/>
      <c r="WKX403" s="332"/>
      <c r="WKY403" s="332"/>
      <c r="WKZ403" s="332"/>
      <c r="WLA403" s="332"/>
      <c r="WLB403" s="332"/>
      <c r="WLC403" s="332"/>
      <c r="WLD403" s="332"/>
      <c r="WLE403" s="332"/>
      <c r="WLF403" s="332"/>
      <c r="WLG403" s="332"/>
      <c r="WLH403" s="332"/>
      <c r="WLI403" s="332"/>
      <c r="WLJ403" s="332"/>
      <c r="WLK403" s="332"/>
      <c r="WLL403" s="332"/>
      <c r="WLM403" s="332"/>
      <c r="WLN403" s="332"/>
      <c r="WLO403" s="332"/>
      <c r="WLP403" s="332"/>
      <c r="WLQ403" s="332"/>
      <c r="WLR403" s="332"/>
      <c r="WLS403" s="332"/>
      <c r="WLT403" s="332"/>
      <c r="WLU403" s="332"/>
      <c r="WLV403" s="332"/>
      <c r="WLW403" s="332"/>
      <c r="WLX403" s="332"/>
      <c r="WLY403" s="332"/>
      <c r="WLZ403" s="332"/>
      <c r="WMA403" s="332"/>
      <c r="WMB403" s="332"/>
      <c r="WMC403" s="332"/>
      <c r="WMD403" s="332"/>
      <c r="WME403" s="332"/>
      <c r="WMF403" s="332"/>
      <c r="WMG403" s="332"/>
      <c r="WMH403" s="332"/>
      <c r="WMI403" s="332"/>
      <c r="WMJ403" s="332"/>
      <c r="WMK403" s="332"/>
      <c r="WML403" s="332"/>
      <c r="WMM403" s="332"/>
      <c r="WMN403" s="332"/>
      <c r="WMO403" s="332"/>
      <c r="WMP403" s="332"/>
      <c r="WMQ403" s="332"/>
      <c r="WMR403" s="332"/>
      <c r="WMS403" s="332"/>
      <c r="WMT403" s="332"/>
      <c r="WMU403" s="332"/>
      <c r="WMV403" s="332"/>
      <c r="WMW403" s="332"/>
      <c r="WMX403" s="332"/>
      <c r="WMY403" s="332"/>
      <c r="WMZ403" s="332"/>
      <c r="WNA403" s="332"/>
      <c r="WNB403" s="332"/>
      <c r="WNC403" s="332"/>
      <c r="WND403" s="332"/>
      <c r="WNE403" s="332"/>
      <c r="WNF403" s="332"/>
      <c r="WNG403" s="332"/>
      <c r="WNH403" s="332"/>
      <c r="WNI403" s="332"/>
      <c r="WNJ403" s="332"/>
      <c r="WNK403" s="332"/>
      <c r="WNL403" s="332"/>
      <c r="WNM403" s="332"/>
      <c r="WNN403" s="332"/>
      <c r="WNO403" s="332"/>
      <c r="WNP403" s="332"/>
      <c r="WNQ403" s="332"/>
      <c r="WNR403" s="332"/>
      <c r="WNS403" s="332"/>
      <c r="WNT403" s="332"/>
      <c r="WNU403" s="332"/>
      <c r="WNV403" s="332"/>
      <c r="WNW403" s="332"/>
      <c r="WNX403" s="332"/>
      <c r="WNY403" s="332"/>
      <c r="WNZ403" s="332"/>
      <c r="WOA403" s="332"/>
      <c r="WOB403" s="332"/>
      <c r="WOC403" s="332"/>
      <c r="WOD403" s="332"/>
      <c r="WOE403" s="332"/>
      <c r="WOF403" s="332"/>
      <c r="WOG403" s="332"/>
      <c r="WOH403" s="332"/>
      <c r="WOI403" s="332"/>
      <c r="WOJ403" s="332"/>
      <c r="WOK403" s="332"/>
      <c r="WOL403" s="332"/>
      <c r="WOM403" s="332"/>
      <c r="WON403" s="332"/>
      <c r="WOO403" s="332"/>
      <c r="WOP403" s="332"/>
      <c r="WOQ403" s="332"/>
      <c r="WOR403" s="332"/>
      <c r="WOS403" s="332"/>
      <c r="WOT403" s="332"/>
      <c r="WOU403" s="332"/>
      <c r="WOV403" s="332"/>
      <c r="WOW403" s="332"/>
      <c r="WOX403" s="332"/>
      <c r="WOY403" s="332"/>
      <c r="WOZ403" s="332"/>
      <c r="WPA403" s="332"/>
      <c r="WPB403" s="332"/>
      <c r="WPC403" s="332"/>
      <c r="WPD403" s="332"/>
      <c r="WPE403" s="332"/>
      <c r="WPF403" s="332"/>
      <c r="WPG403" s="332"/>
      <c r="WPH403" s="332"/>
      <c r="WPI403" s="332"/>
      <c r="WPJ403" s="332"/>
      <c r="WPK403" s="332"/>
      <c r="WPL403" s="332"/>
      <c r="WPM403" s="332"/>
      <c r="WPN403" s="332"/>
      <c r="WPO403" s="332"/>
      <c r="WPP403" s="332"/>
      <c r="WPQ403" s="332"/>
      <c r="WPR403" s="332"/>
      <c r="WPS403" s="332"/>
      <c r="WPT403" s="332"/>
      <c r="WPU403" s="332"/>
      <c r="WPV403" s="332"/>
      <c r="WPW403" s="332"/>
      <c r="WPX403" s="332"/>
      <c r="WPY403" s="332"/>
      <c r="WPZ403" s="332"/>
      <c r="WQA403" s="332"/>
      <c r="WQB403" s="332"/>
      <c r="WQC403" s="332"/>
      <c r="WQD403" s="332"/>
      <c r="WQE403" s="332"/>
      <c r="WQF403" s="332"/>
      <c r="WQG403" s="332"/>
      <c r="WQH403" s="332"/>
      <c r="WQI403" s="332"/>
      <c r="WQJ403" s="332"/>
      <c r="WQK403" s="332"/>
      <c r="WQL403" s="332"/>
      <c r="WQM403" s="332"/>
      <c r="WQN403" s="332"/>
      <c r="WQO403" s="332"/>
      <c r="WQP403" s="332"/>
      <c r="WQQ403" s="332"/>
      <c r="WQR403" s="332"/>
      <c r="WQS403" s="332"/>
      <c r="WQT403" s="332"/>
      <c r="WQU403" s="332"/>
      <c r="WQV403" s="332"/>
      <c r="WQW403" s="332"/>
      <c r="WQX403" s="332"/>
      <c r="WQY403" s="332"/>
      <c r="WQZ403" s="332"/>
      <c r="WRA403" s="332"/>
      <c r="WRB403" s="332"/>
      <c r="WRC403" s="332"/>
      <c r="WRD403" s="332"/>
      <c r="WRE403" s="332"/>
      <c r="WRF403" s="332"/>
      <c r="WRG403" s="332"/>
      <c r="WRH403" s="332"/>
      <c r="WRI403" s="332"/>
      <c r="WRJ403" s="332"/>
      <c r="WRK403" s="332"/>
      <c r="WRL403" s="332"/>
      <c r="WRM403" s="332"/>
      <c r="WRN403" s="332"/>
      <c r="WRO403" s="332"/>
      <c r="WRP403" s="332"/>
      <c r="WRQ403" s="332"/>
      <c r="WRR403" s="332"/>
      <c r="WRS403" s="332"/>
      <c r="WRT403" s="332"/>
      <c r="WRU403" s="332"/>
      <c r="WRV403" s="332"/>
      <c r="WRW403" s="332"/>
      <c r="WRX403" s="332"/>
      <c r="WRY403" s="332"/>
      <c r="WRZ403" s="332"/>
      <c r="WSA403" s="332"/>
      <c r="WSB403" s="332"/>
      <c r="WSC403" s="332"/>
      <c r="WSD403" s="332"/>
      <c r="WSE403" s="332"/>
      <c r="WSF403" s="332"/>
      <c r="WSG403" s="332"/>
      <c r="WSH403" s="332"/>
      <c r="WSI403" s="332"/>
      <c r="WSJ403" s="332"/>
      <c r="WSK403" s="332"/>
      <c r="WSL403" s="332"/>
      <c r="WSM403" s="332"/>
      <c r="WSN403" s="332"/>
      <c r="WSO403" s="332"/>
      <c r="WSP403" s="332"/>
      <c r="WSQ403" s="332"/>
      <c r="WSR403" s="332"/>
      <c r="WSS403" s="332"/>
      <c r="WST403" s="332"/>
      <c r="WSU403" s="332"/>
      <c r="WSV403" s="332"/>
      <c r="WSW403" s="332"/>
      <c r="WSX403" s="332"/>
      <c r="WSY403" s="332"/>
      <c r="WSZ403" s="332"/>
      <c r="WTA403" s="332"/>
      <c r="WTB403" s="332"/>
      <c r="WTC403" s="332"/>
      <c r="WTD403" s="332"/>
      <c r="WTE403" s="332"/>
      <c r="WTF403" s="332"/>
      <c r="WTG403" s="332"/>
      <c r="WTH403" s="332"/>
      <c r="WTI403" s="332"/>
      <c r="WTJ403" s="332"/>
      <c r="WTK403" s="332"/>
      <c r="WTL403" s="332"/>
      <c r="WTM403" s="332"/>
      <c r="WTN403" s="332"/>
      <c r="WTO403" s="332"/>
      <c r="WTP403" s="332"/>
      <c r="WTQ403" s="332"/>
      <c r="WTR403" s="332"/>
      <c r="WTS403" s="332"/>
      <c r="WTT403" s="332"/>
      <c r="WTU403" s="332"/>
      <c r="WTV403" s="332"/>
      <c r="WTW403" s="332"/>
      <c r="WTX403" s="332"/>
      <c r="WTY403" s="332"/>
      <c r="WTZ403" s="332"/>
      <c r="WUA403" s="332"/>
      <c r="WUB403" s="332"/>
      <c r="WUC403" s="332"/>
      <c r="WUD403" s="332"/>
      <c r="WUE403" s="332"/>
      <c r="WUF403" s="332"/>
      <c r="WUG403" s="332"/>
      <c r="WUH403" s="332"/>
      <c r="WUI403" s="332"/>
      <c r="WUJ403" s="332"/>
      <c r="WUK403" s="332"/>
      <c r="WUL403" s="332"/>
      <c r="WUM403" s="332"/>
      <c r="WUN403" s="332"/>
      <c r="WUO403" s="332"/>
      <c r="WUP403" s="332"/>
      <c r="WUQ403" s="332"/>
      <c r="WUR403" s="332"/>
      <c r="WUS403" s="332"/>
      <c r="WUT403" s="332"/>
      <c r="WUU403" s="332"/>
      <c r="WUV403" s="332"/>
      <c r="WUW403" s="332"/>
      <c r="WUX403" s="332"/>
      <c r="WUY403" s="332"/>
      <c r="WUZ403" s="332"/>
      <c r="WVA403" s="332"/>
      <c r="WVB403" s="332"/>
      <c r="WVC403" s="332"/>
      <c r="WVD403" s="332"/>
      <c r="WVE403" s="332"/>
      <c r="WVF403" s="332"/>
      <c r="WVG403" s="332"/>
      <c r="WVH403" s="332"/>
      <c r="WVI403" s="332"/>
      <c r="WVJ403" s="332"/>
      <c r="WVK403" s="332"/>
      <c r="WVL403" s="332"/>
      <c r="WVM403" s="332"/>
      <c r="WVN403" s="332"/>
      <c r="WVO403" s="332"/>
      <c r="WVP403" s="332"/>
      <c r="WVQ403" s="332"/>
      <c r="WVR403" s="332"/>
      <c r="WVS403" s="332"/>
      <c r="WVT403" s="332"/>
      <c r="WVU403" s="332"/>
      <c r="WVV403" s="332"/>
      <c r="WVW403" s="332"/>
      <c r="WVX403" s="332"/>
      <c r="WVY403" s="332"/>
      <c r="WVZ403" s="332"/>
      <c r="WWA403" s="332"/>
      <c r="WWB403" s="332"/>
      <c r="WWC403" s="332"/>
      <c r="WWD403" s="332"/>
      <c r="WWE403" s="332"/>
      <c r="WWF403" s="332"/>
      <c r="WWG403" s="332"/>
      <c r="WWH403" s="332"/>
      <c r="WWI403" s="332"/>
      <c r="WWJ403" s="332"/>
      <c r="WWK403" s="332"/>
      <c r="WWL403" s="332"/>
      <c r="WWM403" s="332"/>
      <c r="WWN403" s="332"/>
      <c r="WWO403" s="332"/>
      <c r="WWP403" s="332"/>
      <c r="WWQ403" s="332"/>
      <c r="WWR403" s="332"/>
      <c r="WWS403" s="332"/>
      <c r="WWT403" s="332"/>
      <c r="WWU403" s="332"/>
      <c r="WWV403" s="332"/>
      <c r="WWW403" s="332"/>
      <c r="WWX403" s="332"/>
      <c r="WWY403" s="332"/>
      <c r="WWZ403" s="332"/>
      <c r="WXA403" s="332"/>
      <c r="WXB403" s="332"/>
      <c r="WXC403" s="332"/>
      <c r="WXD403" s="332"/>
      <c r="WXE403" s="332"/>
      <c r="WXF403" s="332"/>
      <c r="WXG403" s="332"/>
      <c r="WXH403" s="332"/>
      <c r="WXI403" s="332"/>
      <c r="WXJ403" s="332"/>
      <c r="WXK403" s="332"/>
      <c r="WXL403" s="332"/>
      <c r="WXM403" s="332"/>
      <c r="WXN403" s="332"/>
      <c r="WXO403" s="332"/>
      <c r="WXP403" s="332"/>
      <c r="WXQ403" s="332"/>
      <c r="WXR403" s="332"/>
      <c r="WXS403" s="332"/>
      <c r="WXT403" s="332"/>
      <c r="WXU403" s="332"/>
      <c r="WXV403" s="332"/>
      <c r="WXW403" s="332"/>
      <c r="WXX403" s="332"/>
      <c r="WXY403" s="332"/>
      <c r="WXZ403" s="332"/>
      <c r="WYA403" s="332"/>
      <c r="WYB403" s="332"/>
      <c r="WYC403" s="332"/>
      <c r="WYD403" s="332"/>
      <c r="WYE403" s="332"/>
      <c r="WYF403" s="332"/>
      <c r="WYG403" s="332"/>
      <c r="WYH403" s="332"/>
      <c r="WYI403" s="332"/>
      <c r="WYJ403" s="332"/>
      <c r="WYK403" s="332"/>
      <c r="WYL403" s="332"/>
      <c r="WYM403" s="332"/>
      <c r="WYN403" s="332"/>
      <c r="WYO403" s="332"/>
      <c r="WYP403" s="332"/>
      <c r="WYQ403" s="332"/>
      <c r="WYR403" s="332"/>
      <c r="WYS403" s="332"/>
      <c r="WYT403" s="332"/>
      <c r="WYU403" s="332"/>
      <c r="WYV403" s="332"/>
      <c r="WYW403" s="332"/>
      <c r="WYX403" s="332"/>
      <c r="WYY403" s="332"/>
      <c r="WYZ403" s="332"/>
      <c r="WZA403" s="332"/>
      <c r="WZB403" s="332"/>
      <c r="WZC403" s="332"/>
      <c r="WZD403" s="332"/>
      <c r="WZE403" s="332"/>
      <c r="WZF403" s="332"/>
      <c r="WZG403" s="332"/>
      <c r="WZH403" s="332"/>
      <c r="WZI403" s="332"/>
      <c r="WZJ403" s="332"/>
      <c r="WZK403" s="332"/>
      <c r="WZL403" s="332"/>
      <c r="WZM403" s="332"/>
      <c r="WZN403" s="332"/>
      <c r="WZO403" s="332"/>
      <c r="WZP403" s="332"/>
      <c r="WZQ403" s="332"/>
      <c r="WZR403" s="332"/>
      <c r="WZS403" s="332"/>
      <c r="WZT403" s="332"/>
      <c r="WZU403" s="332"/>
      <c r="WZV403" s="332"/>
      <c r="WZW403" s="332"/>
      <c r="WZX403" s="332"/>
      <c r="WZY403" s="332"/>
      <c r="WZZ403" s="332"/>
      <c r="XAA403" s="332"/>
      <c r="XAB403" s="332"/>
      <c r="XAC403" s="332"/>
      <c r="XAD403" s="332"/>
      <c r="XAE403" s="332"/>
      <c r="XAF403" s="332"/>
      <c r="XAG403" s="332"/>
      <c r="XAH403" s="332"/>
      <c r="XAI403" s="332"/>
      <c r="XAJ403" s="332"/>
      <c r="XAK403" s="332"/>
      <c r="XAL403" s="332"/>
      <c r="XAM403" s="332"/>
      <c r="XAN403" s="332"/>
      <c r="XAO403" s="332"/>
      <c r="XAP403" s="332"/>
      <c r="XAQ403" s="332"/>
      <c r="XAR403" s="332"/>
      <c r="XAS403" s="332"/>
      <c r="XAT403" s="332"/>
      <c r="XAU403" s="332"/>
      <c r="XAV403" s="332"/>
      <c r="XAW403" s="332"/>
      <c r="XAX403" s="332"/>
      <c r="XAY403" s="332"/>
      <c r="XAZ403" s="332"/>
      <c r="XBA403" s="332"/>
      <c r="XBB403" s="332"/>
      <c r="XBC403" s="332"/>
      <c r="XBD403" s="332"/>
      <c r="XBE403" s="332"/>
      <c r="XBF403" s="332"/>
      <c r="XBG403" s="332"/>
      <c r="XBH403" s="332"/>
      <c r="XBI403" s="332"/>
      <c r="XBJ403" s="332"/>
      <c r="XBK403" s="332"/>
      <c r="XBL403" s="332"/>
      <c r="XBM403" s="332"/>
      <c r="XBN403" s="332"/>
      <c r="XBO403" s="332"/>
      <c r="XBP403" s="332"/>
      <c r="XBQ403" s="332"/>
      <c r="XBR403" s="332"/>
      <c r="XBS403" s="332"/>
      <c r="XBT403" s="332"/>
      <c r="XBU403" s="332"/>
      <c r="XBV403" s="332"/>
      <c r="XBW403" s="332"/>
      <c r="XBX403" s="332"/>
      <c r="XBY403" s="332"/>
      <c r="XBZ403" s="332"/>
      <c r="XCA403" s="332"/>
      <c r="XCB403" s="332"/>
      <c r="XCC403" s="332"/>
      <c r="XCD403" s="332"/>
      <c r="XCE403" s="332"/>
      <c r="XCF403" s="332"/>
      <c r="XCG403" s="332"/>
      <c r="XCH403" s="332"/>
      <c r="XCI403" s="332"/>
      <c r="XCJ403" s="332"/>
      <c r="XCK403" s="332"/>
      <c r="XCL403" s="332"/>
      <c r="XCM403" s="332"/>
      <c r="XCN403" s="332"/>
      <c r="XCO403" s="332"/>
      <c r="XCP403" s="332"/>
      <c r="XCQ403" s="332"/>
      <c r="XCR403" s="332"/>
      <c r="XCS403" s="332"/>
      <c r="XCT403" s="332"/>
      <c r="XCU403" s="332"/>
      <c r="XCV403" s="332"/>
      <c r="XCW403" s="332"/>
      <c r="XCX403" s="332"/>
      <c r="XCY403" s="332"/>
      <c r="XCZ403" s="332"/>
      <c r="XDA403" s="332"/>
      <c r="XDB403" s="332"/>
      <c r="XDC403" s="332"/>
      <c r="XDD403" s="332"/>
      <c r="XDE403" s="332"/>
      <c r="XDF403" s="332"/>
      <c r="XDG403" s="332"/>
      <c r="XDH403" s="332"/>
      <c r="XDI403" s="332"/>
      <c r="XDJ403" s="332"/>
      <c r="XDK403" s="332"/>
      <c r="XDL403" s="332"/>
      <c r="XDM403" s="332"/>
      <c r="XDN403" s="332"/>
      <c r="XDO403" s="332"/>
      <c r="XDP403" s="332"/>
      <c r="XDQ403" s="332"/>
      <c r="XDR403" s="332"/>
      <c r="XDS403" s="332"/>
      <c r="XDT403" s="332"/>
      <c r="XDU403" s="332"/>
      <c r="XDV403" s="332"/>
      <c r="XDW403" s="332"/>
      <c r="XDX403" s="332"/>
      <c r="XDY403" s="332"/>
      <c r="XDZ403" s="332"/>
      <c r="XEA403" s="332"/>
      <c r="XEB403" s="332"/>
      <c r="XEC403" s="332"/>
      <c r="XED403" s="332"/>
      <c r="XEE403" s="332"/>
      <c r="XEF403" s="332"/>
      <c r="XEG403" s="332"/>
      <c r="XEH403" s="332"/>
      <c r="XEI403" s="332"/>
      <c r="XEJ403" s="332"/>
      <c r="XEK403" s="332"/>
      <c r="XEL403" s="332"/>
      <c r="XEM403" s="332"/>
      <c r="XEN403" s="332"/>
      <c r="XEO403" s="332"/>
      <c r="XEP403" s="332"/>
      <c r="XEQ403" s="332"/>
      <c r="XER403" s="332"/>
      <c r="XES403" s="332"/>
      <c r="XET403" s="332"/>
      <c r="XEU403" s="332"/>
      <c r="XEV403" s="332"/>
      <c r="XEW403" s="332"/>
      <c r="XEX403" s="332"/>
      <c r="XEY403" s="332"/>
      <c r="XEZ403" s="332"/>
      <c r="XFA403" s="332"/>
      <c r="XFB403" s="332"/>
      <c r="XFC403" s="332"/>
      <c r="XFD403" s="332"/>
    </row>
    <row r="404" spans="1:16384" ht="12.75" customHeight="1" x14ac:dyDescent="0.2">
      <c r="A404" s="1039" t="s">
        <v>58</v>
      </c>
      <c r="B404" s="1040"/>
      <c r="C404" s="1087" t="str">
        <f>'Summary &amp; Dec of Subsidies'!$D$3</f>
        <v xml:space="preserve"> </v>
      </c>
      <c r="D404" s="1088"/>
      <c r="E404" s="1088"/>
      <c r="F404" s="1088"/>
      <c r="G404" s="32"/>
      <c r="H404" s="32"/>
      <c r="I404" s="32"/>
      <c r="J404" s="32"/>
      <c r="K404" s="32"/>
      <c r="L404" s="331"/>
      <c r="M404" s="331"/>
      <c r="N404" s="319"/>
      <c r="O404" s="319" t="s">
        <v>363</v>
      </c>
    </row>
    <row r="405" spans="1:16384" ht="12.75" customHeight="1" x14ac:dyDescent="0.2">
      <c r="A405" s="1040" t="s">
        <v>102</v>
      </c>
      <c r="B405" s="1089"/>
      <c r="C405" s="1090" t="str">
        <f>'Summary &amp; Dec of Subsidies'!$D$4</f>
        <v xml:space="preserve"> </v>
      </c>
      <c r="D405" s="1090"/>
      <c r="E405" s="1090"/>
      <c r="F405" s="1090"/>
      <c r="G405" s="32"/>
      <c r="H405" s="32"/>
      <c r="I405" s="32"/>
      <c r="J405" s="32"/>
      <c r="K405" s="32"/>
      <c r="L405" s="331"/>
      <c r="M405" s="331"/>
      <c r="N405" s="319"/>
      <c r="O405" s="319"/>
    </row>
    <row r="406" spans="1:16384" ht="12.75" customHeight="1" x14ac:dyDescent="0.2"/>
    <row r="407" spans="1:16384" ht="12.75" customHeight="1" x14ac:dyDescent="0.2">
      <c r="A407" s="1082" t="s">
        <v>59</v>
      </c>
      <c r="B407" s="1040"/>
      <c r="C407" s="1083">
        <f>'LIHTC AppFraction'!C37</f>
        <v>0</v>
      </c>
      <c r="D407" s="1062"/>
      <c r="E407" s="1062"/>
      <c r="F407" s="1063"/>
      <c r="G407" s="1063"/>
      <c r="H407" s="1082" t="s">
        <v>169</v>
      </c>
      <c r="I407" s="1082"/>
      <c r="J407" s="1062">
        <f>'LIHTC AppFraction'!B37</f>
        <v>0</v>
      </c>
      <c r="K407" s="1062"/>
      <c r="L407" s="1062"/>
      <c r="M407" s="1062"/>
      <c r="N407" s="1063"/>
    </row>
    <row r="408" spans="1:16384" ht="12.75" customHeight="1" x14ac:dyDescent="0.2">
      <c r="A408" s="931"/>
      <c r="B408" s="1084" t="s">
        <v>170</v>
      </c>
      <c r="C408" s="1061"/>
      <c r="D408" s="1053" t="s">
        <v>171</v>
      </c>
      <c r="E408" s="1061"/>
      <c r="F408" s="1053" t="s">
        <v>172</v>
      </c>
      <c r="G408" s="1061"/>
      <c r="H408" s="1053" t="s">
        <v>67</v>
      </c>
      <c r="I408" s="1061"/>
      <c r="J408" s="1059" t="s">
        <v>68</v>
      </c>
      <c r="K408" s="1060"/>
      <c r="L408" s="1053" t="s">
        <v>173</v>
      </c>
      <c r="M408" s="1061"/>
      <c r="N408" s="1068" t="s">
        <v>50</v>
      </c>
      <c r="O408" s="1069"/>
      <c r="P408">
        <v>30</v>
      </c>
    </row>
    <row r="409" spans="1:16384" ht="12.75" customHeight="1" x14ac:dyDescent="0.2">
      <c r="A409" s="1070" t="s">
        <v>69</v>
      </c>
      <c r="B409" s="1072" t="s">
        <v>70</v>
      </c>
      <c r="C409" s="1074" t="s">
        <v>71</v>
      </c>
      <c r="D409" s="1072" t="s">
        <v>70</v>
      </c>
      <c r="E409" s="1074" t="s">
        <v>71</v>
      </c>
      <c r="F409" s="1072" t="s">
        <v>70</v>
      </c>
      <c r="G409" s="1074" t="s">
        <v>71</v>
      </c>
      <c r="H409" s="1072" t="s">
        <v>70</v>
      </c>
      <c r="I409" s="1074" t="s">
        <v>71</v>
      </c>
      <c r="J409" s="1072" t="s">
        <v>70</v>
      </c>
      <c r="K409" s="1085" t="s">
        <v>71</v>
      </c>
      <c r="L409" s="1079" t="s">
        <v>70</v>
      </c>
      <c r="M409" s="1074" t="s">
        <v>71</v>
      </c>
      <c r="N409" s="1072" t="s">
        <v>70</v>
      </c>
      <c r="O409" s="1074" t="s">
        <v>71</v>
      </c>
    </row>
    <row r="410" spans="1:16384" ht="12.75" customHeight="1" x14ac:dyDescent="0.2">
      <c r="A410" s="1071"/>
      <c r="B410" s="1073"/>
      <c r="C410" s="1075"/>
      <c r="D410" s="1073"/>
      <c r="E410" s="1075"/>
      <c r="F410" s="1073"/>
      <c r="G410" s="1075"/>
      <c r="H410" s="1073"/>
      <c r="I410" s="1075"/>
      <c r="J410" s="1076"/>
      <c r="K410" s="1086"/>
      <c r="L410" s="1080"/>
      <c r="M410" s="1081"/>
      <c r="N410" s="1076"/>
      <c r="O410" s="1081"/>
    </row>
    <row r="411" spans="1:16384" ht="12.75" customHeight="1" x14ac:dyDescent="0.2">
      <c r="A411" s="950"/>
      <c r="B411" s="951"/>
      <c r="C411" s="952"/>
      <c r="D411" s="951"/>
      <c r="E411" s="952"/>
      <c r="F411" s="951"/>
      <c r="G411" s="952"/>
      <c r="H411" s="951"/>
      <c r="I411" s="952"/>
      <c r="J411" s="953">
        <f>B411+D411+F411+H411</f>
        <v>0</v>
      </c>
      <c r="K411" s="959">
        <f>C411+E411+G411+I411</f>
        <v>0</v>
      </c>
      <c r="L411" s="963"/>
      <c r="M411" s="952"/>
      <c r="N411" s="953">
        <f t="shared" ref="N411:N415" si="145">J411+L411</f>
        <v>0</v>
      </c>
      <c r="O411" s="958">
        <f t="shared" ref="O411:O415" si="146">K411+M411</f>
        <v>0</v>
      </c>
    </row>
    <row r="412" spans="1:16384" ht="12.75" customHeight="1" x14ac:dyDescent="0.2">
      <c r="A412" s="932"/>
      <c r="B412" s="927"/>
      <c r="C412" s="928"/>
      <c r="D412" s="927"/>
      <c r="E412" s="928"/>
      <c r="F412" s="927"/>
      <c r="G412" s="929"/>
      <c r="H412" s="927"/>
      <c r="I412" s="928"/>
      <c r="J412" s="930">
        <f t="shared" ref="J412:J415" si="147">B412+D412+F412+H412</f>
        <v>0</v>
      </c>
      <c r="K412" s="960">
        <f t="shared" ref="K412:K415" si="148">C412+E412+G412+I412</f>
        <v>0</v>
      </c>
      <c r="L412" s="964"/>
      <c r="M412" s="928"/>
      <c r="N412" s="930">
        <f t="shared" si="145"/>
        <v>0</v>
      </c>
      <c r="O412" s="924">
        <f t="shared" si="146"/>
        <v>0</v>
      </c>
    </row>
    <row r="413" spans="1:16384" ht="12.75" customHeight="1" x14ac:dyDescent="0.2">
      <c r="A413" s="932"/>
      <c r="B413" s="927"/>
      <c r="C413" s="928"/>
      <c r="D413" s="927"/>
      <c r="E413" s="928"/>
      <c r="F413" s="927"/>
      <c r="G413" s="928"/>
      <c r="H413" s="927"/>
      <c r="I413" s="928"/>
      <c r="J413" s="930">
        <f t="shared" si="147"/>
        <v>0</v>
      </c>
      <c r="K413" s="960">
        <f t="shared" si="148"/>
        <v>0</v>
      </c>
      <c r="L413" s="964"/>
      <c r="M413" s="928"/>
      <c r="N413" s="930">
        <f t="shared" si="145"/>
        <v>0</v>
      </c>
      <c r="O413" s="924">
        <f t="shared" si="146"/>
        <v>0</v>
      </c>
    </row>
    <row r="414" spans="1:16384" ht="12.75" customHeight="1" x14ac:dyDescent="0.2">
      <c r="A414" s="932"/>
      <c r="B414" s="927"/>
      <c r="C414" s="928"/>
      <c r="D414" s="927"/>
      <c r="E414" s="928"/>
      <c r="F414" s="927"/>
      <c r="G414" s="928"/>
      <c r="H414" s="927"/>
      <c r="I414" s="928"/>
      <c r="J414" s="930">
        <f t="shared" si="147"/>
        <v>0</v>
      </c>
      <c r="K414" s="960">
        <f t="shared" si="148"/>
        <v>0</v>
      </c>
      <c r="L414" s="964"/>
      <c r="M414" s="928"/>
      <c r="N414" s="930">
        <f t="shared" si="145"/>
        <v>0</v>
      </c>
      <c r="O414" s="924">
        <f t="shared" si="146"/>
        <v>0</v>
      </c>
    </row>
    <row r="415" spans="1:16384" ht="12.75" customHeight="1" x14ac:dyDescent="0.2">
      <c r="A415" s="935"/>
      <c r="B415" s="936"/>
      <c r="C415" s="937"/>
      <c r="D415" s="936"/>
      <c r="E415" s="937"/>
      <c r="F415" s="936"/>
      <c r="G415" s="937"/>
      <c r="H415" s="936"/>
      <c r="I415" s="937"/>
      <c r="J415" s="938">
        <f t="shared" si="147"/>
        <v>0</v>
      </c>
      <c r="K415" s="961">
        <f t="shared" si="148"/>
        <v>0</v>
      </c>
      <c r="L415" s="965"/>
      <c r="M415" s="937"/>
      <c r="N415" s="938">
        <f t="shared" si="145"/>
        <v>0</v>
      </c>
      <c r="O415" s="943">
        <f t="shared" si="146"/>
        <v>0</v>
      </c>
    </row>
    <row r="416" spans="1:16384" x14ac:dyDescent="0.2">
      <c r="A416" s="944" t="s">
        <v>10</v>
      </c>
      <c r="B416" s="945">
        <f>SUM(B411:B415)</f>
        <v>0</v>
      </c>
      <c r="C416" s="946">
        <f t="shared" ref="C416:O416" si="149">SUM(C411:C415)</f>
        <v>0</v>
      </c>
      <c r="D416" s="945">
        <f t="shared" si="149"/>
        <v>0</v>
      </c>
      <c r="E416" s="947">
        <f t="shared" si="149"/>
        <v>0</v>
      </c>
      <c r="F416" s="945">
        <f t="shared" si="149"/>
        <v>0</v>
      </c>
      <c r="G416" s="947">
        <f t="shared" si="149"/>
        <v>0</v>
      </c>
      <c r="H416" s="945">
        <f t="shared" si="149"/>
        <v>0</v>
      </c>
      <c r="I416" s="947">
        <f t="shared" si="149"/>
        <v>0</v>
      </c>
      <c r="J416" s="945">
        <f t="shared" si="149"/>
        <v>0</v>
      </c>
      <c r="K416" s="962">
        <f t="shared" si="149"/>
        <v>0</v>
      </c>
      <c r="L416" s="966">
        <f t="shared" si="149"/>
        <v>0</v>
      </c>
      <c r="M416" s="947">
        <f t="shared" si="149"/>
        <v>0</v>
      </c>
      <c r="N416" s="945">
        <f t="shared" si="149"/>
        <v>0</v>
      </c>
      <c r="O416" s="947">
        <f t="shared" si="149"/>
        <v>0</v>
      </c>
    </row>
    <row r="417" spans="1:16" x14ac:dyDescent="0.2">
      <c r="A417" s="319"/>
      <c r="B417" s="1064" t="s">
        <v>353</v>
      </c>
      <c r="C417" s="1065"/>
      <c r="D417" s="933">
        <f>B416+F416</f>
        <v>0</v>
      </c>
      <c r="E417" s="934">
        <f>C416+G416</f>
        <v>0</v>
      </c>
      <c r="F417" s="523"/>
      <c r="G417" s="523"/>
      <c r="H417" s="523"/>
      <c r="I417" s="523"/>
      <c r="L417" s="523"/>
      <c r="M417" s="523"/>
      <c r="N417" s="319"/>
      <c r="O417" s="319"/>
    </row>
    <row r="418" spans="1:16" x14ac:dyDescent="0.2">
      <c r="A418" s="319"/>
      <c r="B418" s="1066" t="s">
        <v>354</v>
      </c>
      <c r="C418" s="1067"/>
      <c r="D418" s="925">
        <f>D416+F416</f>
        <v>0</v>
      </c>
      <c r="E418" s="926">
        <f>E416+G416</f>
        <v>0</v>
      </c>
      <c r="F418" s="523"/>
      <c r="G418" s="523"/>
      <c r="H418" s="523"/>
      <c r="I418" s="523"/>
      <c r="L418" s="523"/>
      <c r="M418" s="523"/>
      <c r="N418" s="319"/>
      <c r="O418" s="319"/>
    </row>
    <row r="419" spans="1:16" ht="12.75" customHeight="1" x14ac:dyDescent="0.2"/>
    <row r="420" spans="1:16" ht="12.75" customHeight="1" x14ac:dyDescent="0.2">
      <c r="A420" s="1082" t="s">
        <v>59</v>
      </c>
      <c r="B420" s="1040"/>
      <c r="C420" s="1083" t="str">
        <f>'LIHTC AppFraction'!C38</f>
        <v xml:space="preserve"> </v>
      </c>
      <c r="D420" s="1062"/>
      <c r="E420" s="1062"/>
      <c r="F420" s="1063"/>
      <c r="G420" s="1063"/>
      <c r="H420" s="1082" t="s">
        <v>169</v>
      </c>
      <c r="I420" s="1082"/>
      <c r="J420" s="1062" t="str">
        <f>'LIHTC AppFraction'!B38</f>
        <v xml:space="preserve"> </v>
      </c>
      <c r="K420" s="1062"/>
      <c r="L420" s="1062"/>
      <c r="M420" s="1062"/>
      <c r="N420" s="1063"/>
    </row>
    <row r="421" spans="1:16" ht="12.75" customHeight="1" x14ac:dyDescent="0.2">
      <c r="A421" s="931"/>
      <c r="B421" s="1084" t="s">
        <v>170</v>
      </c>
      <c r="C421" s="1061"/>
      <c r="D421" s="1053" t="s">
        <v>171</v>
      </c>
      <c r="E421" s="1061"/>
      <c r="F421" s="1053" t="s">
        <v>172</v>
      </c>
      <c r="G421" s="1061"/>
      <c r="H421" s="1053" t="s">
        <v>67</v>
      </c>
      <c r="I421" s="1061"/>
      <c r="J421" s="1059" t="s">
        <v>68</v>
      </c>
      <c r="K421" s="1060"/>
      <c r="L421" s="1053" t="s">
        <v>173</v>
      </c>
      <c r="M421" s="1061"/>
      <c r="N421" s="1068" t="s">
        <v>50</v>
      </c>
      <c r="O421" s="1069"/>
      <c r="P421">
        <v>31</v>
      </c>
    </row>
    <row r="422" spans="1:16" ht="12.75" customHeight="1" x14ac:dyDescent="0.2">
      <c r="A422" s="1070" t="s">
        <v>69</v>
      </c>
      <c r="B422" s="1072" t="s">
        <v>70</v>
      </c>
      <c r="C422" s="1074" t="s">
        <v>71</v>
      </c>
      <c r="D422" s="1072" t="s">
        <v>70</v>
      </c>
      <c r="E422" s="1074" t="s">
        <v>71</v>
      </c>
      <c r="F422" s="1072" t="s">
        <v>70</v>
      </c>
      <c r="G422" s="1074" t="s">
        <v>71</v>
      </c>
      <c r="H422" s="1072" t="s">
        <v>70</v>
      </c>
      <c r="I422" s="1074" t="s">
        <v>71</v>
      </c>
      <c r="J422" s="1072" t="s">
        <v>70</v>
      </c>
      <c r="K422" s="1085" t="s">
        <v>71</v>
      </c>
      <c r="L422" s="1079" t="s">
        <v>70</v>
      </c>
      <c r="M422" s="1074" t="s">
        <v>71</v>
      </c>
      <c r="N422" s="1072" t="s">
        <v>70</v>
      </c>
      <c r="O422" s="1074" t="s">
        <v>71</v>
      </c>
    </row>
    <row r="423" spans="1:16" ht="12.75" customHeight="1" x14ac:dyDescent="0.2">
      <c r="A423" s="1071"/>
      <c r="B423" s="1073"/>
      <c r="C423" s="1075"/>
      <c r="D423" s="1073"/>
      <c r="E423" s="1075"/>
      <c r="F423" s="1073"/>
      <c r="G423" s="1075"/>
      <c r="H423" s="1073"/>
      <c r="I423" s="1075"/>
      <c r="J423" s="1076"/>
      <c r="K423" s="1086"/>
      <c r="L423" s="1080"/>
      <c r="M423" s="1081"/>
      <c r="N423" s="1076"/>
      <c r="O423" s="1081"/>
    </row>
    <row r="424" spans="1:16" ht="12.75" customHeight="1" x14ac:dyDescent="0.2">
      <c r="A424" s="950"/>
      <c r="B424" s="951"/>
      <c r="C424" s="952"/>
      <c r="D424" s="951"/>
      <c r="E424" s="952"/>
      <c r="F424" s="951"/>
      <c r="G424" s="952"/>
      <c r="H424" s="951"/>
      <c r="I424" s="952"/>
      <c r="J424" s="953">
        <f>B424+D424+F424+H424</f>
        <v>0</v>
      </c>
      <c r="K424" s="959">
        <f>C424+E424+G424+I424</f>
        <v>0</v>
      </c>
      <c r="L424" s="963"/>
      <c r="M424" s="952"/>
      <c r="N424" s="953">
        <f t="shared" ref="N424:N428" si="150">J424+L424</f>
        <v>0</v>
      </c>
      <c r="O424" s="958">
        <f t="shared" ref="O424:O428" si="151">K424+M424</f>
        <v>0</v>
      </c>
    </row>
    <row r="425" spans="1:16" ht="12.75" customHeight="1" x14ac:dyDescent="0.2">
      <c r="A425" s="932"/>
      <c r="B425" s="927"/>
      <c r="C425" s="928"/>
      <c r="D425" s="927"/>
      <c r="E425" s="928"/>
      <c r="F425" s="927"/>
      <c r="G425" s="929"/>
      <c r="H425" s="927"/>
      <c r="I425" s="928"/>
      <c r="J425" s="930">
        <f t="shared" ref="J425:J428" si="152">B425+D425+F425+H425</f>
        <v>0</v>
      </c>
      <c r="K425" s="960">
        <f t="shared" ref="K425:K428" si="153">C425+E425+G425+I425</f>
        <v>0</v>
      </c>
      <c r="L425" s="964"/>
      <c r="M425" s="928"/>
      <c r="N425" s="930">
        <f t="shared" si="150"/>
        <v>0</v>
      </c>
      <c r="O425" s="924">
        <f t="shared" si="151"/>
        <v>0</v>
      </c>
    </row>
    <row r="426" spans="1:16" ht="12.75" customHeight="1" x14ac:dyDescent="0.2">
      <c r="A426" s="932"/>
      <c r="B426" s="927"/>
      <c r="C426" s="928"/>
      <c r="D426" s="927"/>
      <c r="E426" s="928"/>
      <c r="F426" s="927"/>
      <c r="G426" s="928"/>
      <c r="H426" s="927"/>
      <c r="I426" s="928"/>
      <c r="J426" s="930">
        <f t="shared" si="152"/>
        <v>0</v>
      </c>
      <c r="K426" s="960">
        <f t="shared" si="153"/>
        <v>0</v>
      </c>
      <c r="L426" s="964"/>
      <c r="M426" s="928"/>
      <c r="N426" s="930">
        <f t="shared" si="150"/>
        <v>0</v>
      </c>
      <c r="O426" s="924">
        <f t="shared" si="151"/>
        <v>0</v>
      </c>
    </row>
    <row r="427" spans="1:16" ht="12.75" customHeight="1" x14ac:dyDescent="0.2">
      <c r="A427" s="932"/>
      <c r="B427" s="927"/>
      <c r="C427" s="928"/>
      <c r="D427" s="927"/>
      <c r="E427" s="928"/>
      <c r="F427" s="927"/>
      <c r="G427" s="928"/>
      <c r="H427" s="927"/>
      <c r="I427" s="928"/>
      <c r="J427" s="930">
        <f t="shared" si="152"/>
        <v>0</v>
      </c>
      <c r="K427" s="960">
        <f t="shared" si="153"/>
        <v>0</v>
      </c>
      <c r="L427" s="964"/>
      <c r="M427" s="928"/>
      <c r="N427" s="930">
        <f t="shared" si="150"/>
        <v>0</v>
      </c>
      <c r="O427" s="924">
        <f t="shared" si="151"/>
        <v>0</v>
      </c>
    </row>
    <row r="428" spans="1:16" ht="12.75" customHeight="1" x14ac:dyDescent="0.2">
      <c r="A428" s="935"/>
      <c r="B428" s="936"/>
      <c r="C428" s="937"/>
      <c r="D428" s="936"/>
      <c r="E428" s="937"/>
      <c r="F428" s="936"/>
      <c r="G428" s="937"/>
      <c r="H428" s="936"/>
      <c r="I428" s="937"/>
      <c r="J428" s="938">
        <f t="shared" si="152"/>
        <v>0</v>
      </c>
      <c r="K428" s="961">
        <f t="shared" si="153"/>
        <v>0</v>
      </c>
      <c r="L428" s="965"/>
      <c r="M428" s="937"/>
      <c r="N428" s="938">
        <f t="shared" si="150"/>
        <v>0</v>
      </c>
      <c r="O428" s="943">
        <f t="shared" si="151"/>
        <v>0</v>
      </c>
    </row>
    <row r="429" spans="1:16" x14ac:dyDescent="0.2">
      <c r="A429" s="944" t="s">
        <v>10</v>
      </c>
      <c r="B429" s="945">
        <f>SUM(B424:B428)</f>
        <v>0</v>
      </c>
      <c r="C429" s="946">
        <f t="shared" ref="C429:O429" si="154">SUM(C424:C428)</f>
        <v>0</v>
      </c>
      <c r="D429" s="945">
        <f t="shared" si="154"/>
        <v>0</v>
      </c>
      <c r="E429" s="947">
        <f t="shared" si="154"/>
        <v>0</v>
      </c>
      <c r="F429" s="945">
        <f t="shared" si="154"/>
        <v>0</v>
      </c>
      <c r="G429" s="947">
        <f t="shared" si="154"/>
        <v>0</v>
      </c>
      <c r="H429" s="945">
        <f t="shared" si="154"/>
        <v>0</v>
      </c>
      <c r="I429" s="947">
        <f t="shared" si="154"/>
        <v>0</v>
      </c>
      <c r="J429" s="945">
        <f t="shared" si="154"/>
        <v>0</v>
      </c>
      <c r="K429" s="962">
        <f t="shared" si="154"/>
        <v>0</v>
      </c>
      <c r="L429" s="966">
        <f t="shared" si="154"/>
        <v>0</v>
      </c>
      <c r="M429" s="947">
        <f t="shared" si="154"/>
        <v>0</v>
      </c>
      <c r="N429" s="945">
        <f t="shared" si="154"/>
        <v>0</v>
      </c>
      <c r="O429" s="947">
        <f t="shared" si="154"/>
        <v>0</v>
      </c>
    </row>
    <row r="430" spans="1:16" x14ac:dyDescent="0.2">
      <c r="A430" s="319"/>
      <c r="B430" s="1064" t="s">
        <v>353</v>
      </c>
      <c r="C430" s="1065"/>
      <c r="D430" s="933">
        <f>B429+F429</f>
        <v>0</v>
      </c>
      <c r="E430" s="934">
        <f>C429+G429</f>
        <v>0</v>
      </c>
      <c r="F430" s="523"/>
      <c r="G430" s="523"/>
      <c r="H430" s="523"/>
      <c r="I430" s="523"/>
      <c r="L430" s="523"/>
      <c r="M430" s="523"/>
      <c r="N430" s="319"/>
      <c r="O430" s="319"/>
    </row>
    <row r="431" spans="1:16" x14ac:dyDescent="0.2">
      <c r="A431" s="319"/>
      <c r="B431" s="1066" t="s">
        <v>354</v>
      </c>
      <c r="C431" s="1067"/>
      <c r="D431" s="925">
        <f>D429+F429</f>
        <v>0</v>
      </c>
      <c r="E431" s="926">
        <f>E429+G429</f>
        <v>0</v>
      </c>
      <c r="F431" s="523"/>
      <c r="G431" s="523"/>
      <c r="H431" s="523"/>
      <c r="I431" s="523"/>
      <c r="L431" s="523"/>
      <c r="M431" s="523"/>
      <c r="N431" s="319"/>
      <c r="O431" s="319"/>
    </row>
    <row r="432" spans="1:16" ht="12.75" customHeight="1" x14ac:dyDescent="0.2"/>
    <row r="433" spans="1:16" ht="12.75" customHeight="1" x14ac:dyDescent="0.2">
      <c r="A433" s="1082" t="s">
        <v>59</v>
      </c>
      <c r="B433" s="1040"/>
      <c r="C433" s="1083" t="str">
        <f>'LIHTC AppFraction'!C39</f>
        <v xml:space="preserve"> </v>
      </c>
      <c r="D433" s="1062"/>
      <c r="E433" s="1062"/>
      <c r="F433" s="1063"/>
      <c r="G433" s="1063"/>
      <c r="H433" s="1082" t="s">
        <v>169</v>
      </c>
      <c r="I433" s="1082"/>
      <c r="J433" s="1062" t="str">
        <f>'LIHTC AppFraction'!B39</f>
        <v xml:space="preserve"> </v>
      </c>
      <c r="K433" s="1062"/>
      <c r="L433" s="1062"/>
      <c r="M433" s="1062"/>
      <c r="N433" s="1063"/>
    </row>
    <row r="434" spans="1:16" ht="12.75" customHeight="1" x14ac:dyDescent="0.2">
      <c r="A434" s="931"/>
      <c r="B434" s="1084" t="s">
        <v>170</v>
      </c>
      <c r="C434" s="1061"/>
      <c r="D434" s="1053" t="s">
        <v>171</v>
      </c>
      <c r="E434" s="1061"/>
      <c r="F434" s="1053" t="s">
        <v>172</v>
      </c>
      <c r="G434" s="1061"/>
      <c r="H434" s="1053" t="s">
        <v>67</v>
      </c>
      <c r="I434" s="1061"/>
      <c r="J434" s="1059" t="s">
        <v>68</v>
      </c>
      <c r="K434" s="1060"/>
      <c r="L434" s="1053" t="s">
        <v>173</v>
      </c>
      <c r="M434" s="1061"/>
      <c r="N434" s="1068" t="s">
        <v>50</v>
      </c>
      <c r="O434" s="1069"/>
      <c r="P434">
        <v>32</v>
      </c>
    </row>
    <row r="435" spans="1:16" ht="12.75" customHeight="1" x14ac:dyDescent="0.2">
      <c r="A435" s="1070" t="s">
        <v>69</v>
      </c>
      <c r="B435" s="1072" t="s">
        <v>70</v>
      </c>
      <c r="C435" s="1074" t="s">
        <v>71</v>
      </c>
      <c r="D435" s="1072" t="s">
        <v>70</v>
      </c>
      <c r="E435" s="1074" t="s">
        <v>71</v>
      </c>
      <c r="F435" s="1072" t="s">
        <v>70</v>
      </c>
      <c r="G435" s="1074" t="s">
        <v>71</v>
      </c>
      <c r="H435" s="1072" t="s">
        <v>70</v>
      </c>
      <c r="I435" s="1074" t="s">
        <v>71</v>
      </c>
      <c r="J435" s="1072" t="s">
        <v>70</v>
      </c>
      <c r="K435" s="1085" t="s">
        <v>71</v>
      </c>
      <c r="L435" s="1079" t="s">
        <v>70</v>
      </c>
      <c r="M435" s="1074" t="s">
        <v>71</v>
      </c>
      <c r="N435" s="1072" t="s">
        <v>70</v>
      </c>
      <c r="O435" s="1074" t="s">
        <v>71</v>
      </c>
    </row>
    <row r="436" spans="1:16" ht="12.75" customHeight="1" x14ac:dyDescent="0.2">
      <c r="A436" s="1071"/>
      <c r="B436" s="1073"/>
      <c r="C436" s="1075"/>
      <c r="D436" s="1073"/>
      <c r="E436" s="1075"/>
      <c r="F436" s="1073"/>
      <c r="G436" s="1075"/>
      <c r="H436" s="1073"/>
      <c r="I436" s="1075"/>
      <c r="J436" s="1076"/>
      <c r="K436" s="1086"/>
      <c r="L436" s="1080"/>
      <c r="M436" s="1081"/>
      <c r="N436" s="1076"/>
      <c r="O436" s="1081"/>
    </row>
    <row r="437" spans="1:16" ht="12.75" customHeight="1" x14ac:dyDescent="0.2">
      <c r="A437" s="950"/>
      <c r="B437" s="951"/>
      <c r="C437" s="952"/>
      <c r="D437" s="951"/>
      <c r="E437" s="952"/>
      <c r="F437" s="951"/>
      <c r="G437" s="952"/>
      <c r="H437" s="951"/>
      <c r="I437" s="952"/>
      <c r="J437" s="953">
        <f>B437+D437+F437+H437</f>
        <v>0</v>
      </c>
      <c r="K437" s="959">
        <f>C437+E437+G437+I437</f>
        <v>0</v>
      </c>
      <c r="L437" s="963"/>
      <c r="M437" s="952"/>
      <c r="N437" s="953">
        <f t="shared" ref="N437:N441" si="155">J437+L437</f>
        <v>0</v>
      </c>
      <c r="O437" s="958">
        <f t="shared" ref="O437:O441" si="156">K437+M437</f>
        <v>0</v>
      </c>
    </row>
    <row r="438" spans="1:16" ht="12.75" customHeight="1" x14ac:dyDescent="0.2">
      <c r="A438" s="932"/>
      <c r="B438" s="927"/>
      <c r="C438" s="928"/>
      <c r="D438" s="927"/>
      <c r="E438" s="928"/>
      <c r="F438" s="927"/>
      <c r="G438" s="929"/>
      <c r="H438" s="927"/>
      <c r="I438" s="928"/>
      <c r="J438" s="930">
        <f t="shared" ref="J438:J441" si="157">B438+D438+F438+H438</f>
        <v>0</v>
      </c>
      <c r="K438" s="960">
        <f t="shared" ref="K438:K441" si="158">C438+E438+G438+I438</f>
        <v>0</v>
      </c>
      <c r="L438" s="964"/>
      <c r="M438" s="928"/>
      <c r="N438" s="930">
        <f t="shared" si="155"/>
        <v>0</v>
      </c>
      <c r="O438" s="924">
        <f t="shared" si="156"/>
        <v>0</v>
      </c>
    </row>
    <row r="439" spans="1:16" ht="12.75" customHeight="1" x14ac:dyDescent="0.2">
      <c r="A439" s="932"/>
      <c r="B439" s="927"/>
      <c r="C439" s="928"/>
      <c r="D439" s="927"/>
      <c r="E439" s="928"/>
      <c r="F439" s="927"/>
      <c r="G439" s="928"/>
      <c r="H439" s="927"/>
      <c r="I439" s="928"/>
      <c r="J439" s="930">
        <f t="shared" si="157"/>
        <v>0</v>
      </c>
      <c r="K439" s="960">
        <f t="shared" si="158"/>
        <v>0</v>
      </c>
      <c r="L439" s="964"/>
      <c r="M439" s="928"/>
      <c r="N439" s="930">
        <f t="shared" si="155"/>
        <v>0</v>
      </c>
      <c r="O439" s="924">
        <f t="shared" si="156"/>
        <v>0</v>
      </c>
    </row>
    <row r="440" spans="1:16" ht="12.75" customHeight="1" x14ac:dyDescent="0.2">
      <c r="A440" s="932"/>
      <c r="B440" s="927"/>
      <c r="C440" s="928"/>
      <c r="D440" s="927"/>
      <c r="E440" s="928"/>
      <c r="F440" s="927"/>
      <c r="G440" s="928"/>
      <c r="H440" s="927"/>
      <c r="I440" s="928"/>
      <c r="J440" s="930">
        <f t="shared" si="157"/>
        <v>0</v>
      </c>
      <c r="K440" s="960">
        <f t="shared" si="158"/>
        <v>0</v>
      </c>
      <c r="L440" s="964"/>
      <c r="M440" s="928"/>
      <c r="N440" s="930">
        <f t="shared" si="155"/>
        <v>0</v>
      </c>
      <c r="O440" s="924">
        <f t="shared" si="156"/>
        <v>0</v>
      </c>
    </row>
    <row r="441" spans="1:16" ht="12.75" customHeight="1" x14ac:dyDescent="0.2">
      <c r="A441" s="935"/>
      <c r="B441" s="936"/>
      <c r="C441" s="937"/>
      <c r="D441" s="936"/>
      <c r="E441" s="937"/>
      <c r="F441" s="936"/>
      <c r="G441" s="937"/>
      <c r="H441" s="936"/>
      <c r="I441" s="937"/>
      <c r="J441" s="938">
        <f t="shared" si="157"/>
        <v>0</v>
      </c>
      <c r="K441" s="961">
        <f t="shared" si="158"/>
        <v>0</v>
      </c>
      <c r="L441" s="965"/>
      <c r="M441" s="937"/>
      <c r="N441" s="938">
        <f t="shared" si="155"/>
        <v>0</v>
      </c>
      <c r="O441" s="943">
        <f t="shared" si="156"/>
        <v>0</v>
      </c>
    </row>
    <row r="442" spans="1:16" x14ac:dyDescent="0.2">
      <c r="A442" s="944" t="s">
        <v>10</v>
      </c>
      <c r="B442" s="945">
        <f>SUM(B437:B441)</f>
        <v>0</v>
      </c>
      <c r="C442" s="946">
        <f t="shared" ref="C442:O442" si="159">SUM(C437:C441)</f>
        <v>0</v>
      </c>
      <c r="D442" s="945">
        <f t="shared" si="159"/>
        <v>0</v>
      </c>
      <c r="E442" s="947">
        <f t="shared" si="159"/>
        <v>0</v>
      </c>
      <c r="F442" s="945">
        <f t="shared" si="159"/>
        <v>0</v>
      </c>
      <c r="G442" s="947">
        <f t="shared" si="159"/>
        <v>0</v>
      </c>
      <c r="H442" s="945">
        <f t="shared" si="159"/>
        <v>0</v>
      </c>
      <c r="I442" s="947">
        <f t="shared" si="159"/>
        <v>0</v>
      </c>
      <c r="J442" s="945">
        <f t="shared" si="159"/>
        <v>0</v>
      </c>
      <c r="K442" s="962">
        <f t="shared" si="159"/>
        <v>0</v>
      </c>
      <c r="L442" s="966">
        <f t="shared" si="159"/>
        <v>0</v>
      </c>
      <c r="M442" s="947">
        <f t="shared" si="159"/>
        <v>0</v>
      </c>
      <c r="N442" s="945">
        <f t="shared" si="159"/>
        <v>0</v>
      </c>
      <c r="O442" s="947">
        <f t="shared" si="159"/>
        <v>0</v>
      </c>
    </row>
    <row r="443" spans="1:16" x14ac:dyDescent="0.2">
      <c r="A443" s="319"/>
      <c r="B443" s="1064" t="s">
        <v>353</v>
      </c>
      <c r="C443" s="1065"/>
      <c r="D443" s="933">
        <f>B442+F442</f>
        <v>0</v>
      </c>
      <c r="E443" s="934">
        <f>C442+G442</f>
        <v>0</v>
      </c>
      <c r="F443" s="523"/>
      <c r="G443" s="523"/>
      <c r="H443" s="523"/>
      <c r="I443" s="523"/>
      <c r="L443" s="523"/>
      <c r="M443" s="523"/>
      <c r="N443" s="319"/>
      <c r="O443" s="319"/>
    </row>
    <row r="444" spans="1:16" x14ac:dyDescent="0.2">
      <c r="A444" s="319"/>
      <c r="B444" s="1066" t="s">
        <v>354</v>
      </c>
      <c r="C444" s="1067"/>
      <c r="D444" s="925">
        <f>D442+F442</f>
        <v>0</v>
      </c>
      <c r="E444" s="926">
        <f>E442+G442</f>
        <v>0</v>
      </c>
      <c r="F444" s="523"/>
      <c r="G444" s="523"/>
      <c r="H444" s="523"/>
      <c r="I444" s="523"/>
      <c r="L444" s="523"/>
      <c r="M444" s="523"/>
      <c r="N444" s="319"/>
      <c r="O444" s="319"/>
    </row>
    <row r="445" spans="1:16" ht="12.75" customHeight="1" x14ac:dyDescent="0.2"/>
    <row r="446" spans="1:16" ht="12.75" customHeight="1" x14ac:dyDescent="0.2">
      <c r="A446" s="1082" t="s">
        <v>59</v>
      </c>
      <c r="B446" s="1040"/>
      <c r="C446" s="1083" t="str">
        <f>'LIHTC AppFraction'!C40</f>
        <v xml:space="preserve"> </v>
      </c>
      <c r="D446" s="1062"/>
      <c r="E446" s="1062"/>
      <c r="F446" s="1063"/>
      <c r="G446" s="1063"/>
      <c r="H446" s="1082" t="s">
        <v>169</v>
      </c>
      <c r="I446" s="1082"/>
      <c r="J446" s="1062" t="str">
        <f>'LIHTC AppFraction'!B40</f>
        <v xml:space="preserve"> </v>
      </c>
      <c r="K446" s="1062"/>
      <c r="L446" s="1062"/>
      <c r="M446" s="1062"/>
      <c r="N446" s="1063"/>
    </row>
    <row r="447" spans="1:16" ht="12.75" customHeight="1" x14ac:dyDescent="0.2">
      <c r="A447" s="931"/>
      <c r="B447" s="1084" t="s">
        <v>170</v>
      </c>
      <c r="C447" s="1061"/>
      <c r="D447" s="1053" t="s">
        <v>171</v>
      </c>
      <c r="E447" s="1061"/>
      <c r="F447" s="1053" t="s">
        <v>172</v>
      </c>
      <c r="G447" s="1061"/>
      <c r="H447" s="1053" t="s">
        <v>67</v>
      </c>
      <c r="I447" s="1061"/>
      <c r="J447" s="1059" t="s">
        <v>68</v>
      </c>
      <c r="K447" s="1060"/>
      <c r="L447" s="1053" t="s">
        <v>173</v>
      </c>
      <c r="M447" s="1061"/>
      <c r="N447" s="1068" t="s">
        <v>50</v>
      </c>
      <c r="O447" s="1069"/>
      <c r="P447">
        <v>33</v>
      </c>
    </row>
    <row r="448" spans="1:16" ht="12.75" customHeight="1" x14ac:dyDescent="0.2">
      <c r="A448" s="1070" t="s">
        <v>69</v>
      </c>
      <c r="B448" s="1072" t="s">
        <v>70</v>
      </c>
      <c r="C448" s="1074" t="s">
        <v>71</v>
      </c>
      <c r="D448" s="1072" t="s">
        <v>70</v>
      </c>
      <c r="E448" s="1074" t="s">
        <v>71</v>
      </c>
      <c r="F448" s="1072" t="s">
        <v>70</v>
      </c>
      <c r="G448" s="1074" t="s">
        <v>71</v>
      </c>
      <c r="H448" s="1072" t="s">
        <v>70</v>
      </c>
      <c r="I448" s="1074" t="s">
        <v>71</v>
      </c>
      <c r="J448" s="1072" t="s">
        <v>70</v>
      </c>
      <c r="K448" s="1085" t="s">
        <v>71</v>
      </c>
      <c r="L448" s="1079" t="s">
        <v>70</v>
      </c>
      <c r="M448" s="1074" t="s">
        <v>71</v>
      </c>
      <c r="N448" s="1072" t="s">
        <v>70</v>
      </c>
      <c r="O448" s="1074" t="s">
        <v>71</v>
      </c>
    </row>
    <row r="449" spans="1:16" ht="12.75" customHeight="1" x14ac:dyDescent="0.2">
      <c r="A449" s="1071"/>
      <c r="B449" s="1073"/>
      <c r="C449" s="1075"/>
      <c r="D449" s="1073"/>
      <c r="E449" s="1075"/>
      <c r="F449" s="1073"/>
      <c r="G449" s="1075"/>
      <c r="H449" s="1073"/>
      <c r="I449" s="1075"/>
      <c r="J449" s="1076"/>
      <c r="K449" s="1086"/>
      <c r="L449" s="1080"/>
      <c r="M449" s="1081"/>
      <c r="N449" s="1076"/>
      <c r="O449" s="1081"/>
    </row>
    <row r="450" spans="1:16" ht="12.75" customHeight="1" x14ac:dyDescent="0.2">
      <c r="A450" s="950"/>
      <c r="B450" s="951"/>
      <c r="C450" s="952"/>
      <c r="D450" s="951"/>
      <c r="E450" s="952"/>
      <c r="F450" s="951"/>
      <c r="G450" s="952"/>
      <c r="H450" s="951"/>
      <c r="I450" s="952"/>
      <c r="J450" s="953">
        <f>B450+D450+F450+H450</f>
        <v>0</v>
      </c>
      <c r="K450" s="959">
        <f>C450+E450+G450+I450</f>
        <v>0</v>
      </c>
      <c r="L450" s="963"/>
      <c r="M450" s="952"/>
      <c r="N450" s="953">
        <f t="shared" ref="N450:N454" si="160">J450+L450</f>
        <v>0</v>
      </c>
      <c r="O450" s="958">
        <f t="shared" ref="O450:O454" si="161">K450+M450</f>
        <v>0</v>
      </c>
    </row>
    <row r="451" spans="1:16" ht="12.75" customHeight="1" x14ac:dyDescent="0.2">
      <c r="A451" s="932"/>
      <c r="B451" s="927"/>
      <c r="C451" s="928"/>
      <c r="D451" s="927"/>
      <c r="E451" s="928"/>
      <c r="F451" s="927"/>
      <c r="G451" s="929"/>
      <c r="H451" s="927"/>
      <c r="I451" s="928"/>
      <c r="J451" s="930">
        <f t="shared" ref="J451:J454" si="162">B451+D451+F451+H451</f>
        <v>0</v>
      </c>
      <c r="K451" s="960">
        <f t="shared" ref="K451:K454" si="163">C451+E451+G451+I451</f>
        <v>0</v>
      </c>
      <c r="L451" s="964"/>
      <c r="M451" s="928"/>
      <c r="N451" s="930">
        <f t="shared" si="160"/>
        <v>0</v>
      </c>
      <c r="O451" s="924">
        <f t="shared" si="161"/>
        <v>0</v>
      </c>
    </row>
    <row r="452" spans="1:16" ht="12.75" customHeight="1" x14ac:dyDescent="0.2">
      <c r="A452" s="932"/>
      <c r="B452" s="927"/>
      <c r="C452" s="928"/>
      <c r="D452" s="927"/>
      <c r="E452" s="928"/>
      <c r="F452" s="927"/>
      <c r="G452" s="928"/>
      <c r="H452" s="927"/>
      <c r="I452" s="928"/>
      <c r="J452" s="930">
        <f t="shared" si="162"/>
        <v>0</v>
      </c>
      <c r="K452" s="960">
        <f t="shared" si="163"/>
        <v>0</v>
      </c>
      <c r="L452" s="964"/>
      <c r="M452" s="928"/>
      <c r="N452" s="930">
        <f t="shared" si="160"/>
        <v>0</v>
      </c>
      <c r="O452" s="924">
        <f t="shared" si="161"/>
        <v>0</v>
      </c>
    </row>
    <row r="453" spans="1:16" ht="12.75" customHeight="1" x14ac:dyDescent="0.2">
      <c r="A453" s="932"/>
      <c r="B453" s="927"/>
      <c r="C453" s="928"/>
      <c r="D453" s="927"/>
      <c r="E453" s="928"/>
      <c r="F453" s="927"/>
      <c r="G453" s="928"/>
      <c r="H453" s="927"/>
      <c r="I453" s="928"/>
      <c r="J453" s="930">
        <f t="shared" si="162"/>
        <v>0</v>
      </c>
      <c r="K453" s="960">
        <f t="shared" si="163"/>
        <v>0</v>
      </c>
      <c r="L453" s="964"/>
      <c r="M453" s="928"/>
      <c r="N453" s="930">
        <f t="shared" si="160"/>
        <v>0</v>
      </c>
      <c r="O453" s="924">
        <f t="shared" si="161"/>
        <v>0</v>
      </c>
    </row>
    <row r="454" spans="1:16" ht="12.75" customHeight="1" x14ac:dyDescent="0.2">
      <c r="A454" s="935"/>
      <c r="B454" s="936"/>
      <c r="C454" s="937"/>
      <c r="D454" s="936"/>
      <c r="E454" s="937"/>
      <c r="F454" s="936"/>
      <c r="G454" s="937"/>
      <c r="H454" s="936"/>
      <c r="I454" s="937"/>
      <c r="J454" s="938">
        <f t="shared" si="162"/>
        <v>0</v>
      </c>
      <c r="K454" s="961">
        <f t="shared" si="163"/>
        <v>0</v>
      </c>
      <c r="L454" s="965"/>
      <c r="M454" s="937"/>
      <c r="N454" s="938">
        <f t="shared" si="160"/>
        <v>0</v>
      </c>
      <c r="O454" s="943">
        <f t="shared" si="161"/>
        <v>0</v>
      </c>
    </row>
    <row r="455" spans="1:16" x14ac:dyDescent="0.2">
      <c r="A455" s="944" t="s">
        <v>10</v>
      </c>
      <c r="B455" s="945">
        <f>SUM(B450:B454)</f>
        <v>0</v>
      </c>
      <c r="C455" s="946">
        <f t="shared" ref="C455:O455" si="164">SUM(C450:C454)</f>
        <v>0</v>
      </c>
      <c r="D455" s="945">
        <f t="shared" si="164"/>
        <v>0</v>
      </c>
      <c r="E455" s="947">
        <f t="shared" si="164"/>
        <v>0</v>
      </c>
      <c r="F455" s="945">
        <f t="shared" si="164"/>
        <v>0</v>
      </c>
      <c r="G455" s="947">
        <f t="shared" si="164"/>
        <v>0</v>
      </c>
      <c r="H455" s="945">
        <f t="shared" si="164"/>
        <v>0</v>
      </c>
      <c r="I455" s="947">
        <f t="shared" si="164"/>
        <v>0</v>
      </c>
      <c r="J455" s="945">
        <f t="shared" si="164"/>
        <v>0</v>
      </c>
      <c r="K455" s="962">
        <f t="shared" si="164"/>
        <v>0</v>
      </c>
      <c r="L455" s="966">
        <f t="shared" si="164"/>
        <v>0</v>
      </c>
      <c r="M455" s="947">
        <f t="shared" si="164"/>
        <v>0</v>
      </c>
      <c r="N455" s="945">
        <f t="shared" si="164"/>
        <v>0</v>
      </c>
      <c r="O455" s="947">
        <f t="shared" si="164"/>
        <v>0</v>
      </c>
    </row>
    <row r="456" spans="1:16" x14ac:dyDescent="0.2">
      <c r="A456" s="319"/>
      <c r="B456" s="1064" t="s">
        <v>353</v>
      </c>
      <c r="C456" s="1065"/>
      <c r="D456" s="933">
        <f>B455+F455</f>
        <v>0</v>
      </c>
      <c r="E456" s="934">
        <f>C455+G455</f>
        <v>0</v>
      </c>
      <c r="F456" s="523"/>
      <c r="G456" s="523"/>
      <c r="H456" s="523"/>
      <c r="I456" s="523"/>
      <c r="L456" s="523"/>
      <c r="M456" s="523"/>
      <c r="N456" s="319"/>
      <c r="O456" s="319"/>
    </row>
    <row r="457" spans="1:16" x14ac:dyDescent="0.2">
      <c r="A457" s="319"/>
      <c r="B457" s="1066" t="s">
        <v>354</v>
      </c>
      <c r="C457" s="1067"/>
      <c r="D457" s="925">
        <f>D455+F455</f>
        <v>0</v>
      </c>
      <c r="E457" s="926">
        <f>E455+G455</f>
        <v>0</v>
      </c>
      <c r="F457" s="523"/>
      <c r="G457" s="523"/>
      <c r="H457" s="523"/>
      <c r="I457" s="523"/>
      <c r="L457" s="523"/>
      <c r="M457" s="523"/>
      <c r="N457" s="319"/>
      <c r="O457" s="319"/>
    </row>
    <row r="458" spans="1:16" ht="12.75" customHeight="1" x14ac:dyDescent="0.2"/>
    <row r="459" spans="1:16" ht="12.75" customHeight="1" x14ac:dyDescent="0.2">
      <c r="A459" s="1082" t="s">
        <v>59</v>
      </c>
      <c r="B459" s="1040"/>
      <c r="C459" s="1083" t="str">
        <f>'LIHTC AppFraction'!C41</f>
        <v xml:space="preserve"> </v>
      </c>
      <c r="D459" s="1062"/>
      <c r="E459" s="1062"/>
      <c r="F459" s="1063"/>
      <c r="G459" s="1063"/>
      <c r="H459" s="1082" t="s">
        <v>169</v>
      </c>
      <c r="I459" s="1082"/>
      <c r="J459" s="1062" t="str">
        <f>'LIHTC AppFraction'!B41</f>
        <v xml:space="preserve"> </v>
      </c>
      <c r="K459" s="1062"/>
      <c r="L459" s="1062"/>
      <c r="M459" s="1062"/>
      <c r="N459" s="1063"/>
    </row>
    <row r="460" spans="1:16" ht="12.75" customHeight="1" x14ac:dyDescent="0.2">
      <c r="A460" s="931"/>
      <c r="B460" s="1084" t="s">
        <v>170</v>
      </c>
      <c r="C460" s="1061"/>
      <c r="D460" s="1053" t="s">
        <v>171</v>
      </c>
      <c r="E460" s="1061"/>
      <c r="F460" s="1053" t="s">
        <v>172</v>
      </c>
      <c r="G460" s="1061"/>
      <c r="H460" s="1053" t="s">
        <v>67</v>
      </c>
      <c r="I460" s="1061"/>
      <c r="J460" s="1059" t="s">
        <v>68</v>
      </c>
      <c r="K460" s="1060"/>
      <c r="L460" s="1053" t="s">
        <v>173</v>
      </c>
      <c r="M460" s="1061"/>
      <c r="N460" s="1068" t="s">
        <v>50</v>
      </c>
      <c r="O460" s="1069"/>
      <c r="P460">
        <v>34</v>
      </c>
    </row>
    <row r="461" spans="1:16" ht="12.75" customHeight="1" x14ac:dyDescent="0.2">
      <c r="A461" s="1070" t="s">
        <v>69</v>
      </c>
      <c r="B461" s="1072" t="s">
        <v>70</v>
      </c>
      <c r="C461" s="1074" t="s">
        <v>71</v>
      </c>
      <c r="D461" s="1072" t="s">
        <v>70</v>
      </c>
      <c r="E461" s="1074" t="s">
        <v>71</v>
      </c>
      <c r="F461" s="1072" t="s">
        <v>70</v>
      </c>
      <c r="G461" s="1074" t="s">
        <v>71</v>
      </c>
      <c r="H461" s="1072" t="s">
        <v>70</v>
      </c>
      <c r="I461" s="1074" t="s">
        <v>71</v>
      </c>
      <c r="J461" s="1072" t="s">
        <v>70</v>
      </c>
      <c r="K461" s="1077" t="s">
        <v>71</v>
      </c>
      <c r="L461" s="1079" t="s">
        <v>70</v>
      </c>
      <c r="M461" s="1074" t="s">
        <v>71</v>
      </c>
      <c r="N461" s="1072" t="s">
        <v>70</v>
      </c>
      <c r="O461" s="1074" t="s">
        <v>71</v>
      </c>
    </row>
    <row r="462" spans="1:16" ht="12.75" customHeight="1" x14ac:dyDescent="0.2">
      <c r="A462" s="1071"/>
      <c r="B462" s="1073"/>
      <c r="C462" s="1075"/>
      <c r="D462" s="1073"/>
      <c r="E462" s="1075"/>
      <c r="F462" s="1073"/>
      <c r="G462" s="1075"/>
      <c r="H462" s="1073"/>
      <c r="I462" s="1075"/>
      <c r="J462" s="1076"/>
      <c r="K462" s="1078"/>
      <c r="L462" s="1080"/>
      <c r="M462" s="1081"/>
      <c r="N462" s="1076"/>
      <c r="O462" s="1081"/>
    </row>
    <row r="463" spans="1:16" ht="12.75" customHeight="1" x14ac:dyDescent="0.2">
      <c r="A463" s="950"/>
      <c r="B463" s="951"/>
      <c r="C463" s="952"/>
      <c r="D463" s="951"/>
      <c r="E463" s="952"/>
      <c r="F463" s="951"/>
      <c r="G463" s="952"/>
      <c r="H463" s="951"/>
      <c r="I463" s="952"/>
      <c r="J463" s="953">
        <f>B463+D463+F463+H463</f>
        <v>0</v>
      </c>
      <c r="K463" s="959">
        <f>C463+E463+G463+I463</f>
        <v>0</v>
      </c>
      <c r="L463" s="963"/>
      <c r="M463" s="952"/>
      <c r="N463" s="953">
        <f t="shared" ref="N463:N467" si="165">J463+L463</f>
        <v>0</v>
      </c>
      <c r="O463" s="958">
        <f t="shared" ref="O463:O467" si="166">K463+M463</f>
        <v>0</v>
      </c>
    </row>
    <row r="464" spans="1:16" ht="12.75" customHeight="1" x14ac:dyDescent="0.2">
      <c r="A464" s="932"/>
      <c r="B464" s="927"/>
      <c r="C464" s="928"/>
      <c r="D464" s="927"/>
      <c r="E464" s="928"/>
      <c r="F464" s="927"/>
      <c r="G464" s="929"/>
      <c r="H464" s="927"/>
      <c r="I464" s="928"/>
      <c r="J464" s="930">
        <f t="shared" ref="J464:J467" si="167">B464+D464+F464+H464</f>
        <v>0</v>
      </c>
      <c r="K464" s="960">
        <f t="shared" ref="K464:K467" si="168">C464+E464+G464+I464</f>
        <v>0</v>
      </c>
      <c r="L464" s="964"/>
      <c r="M464" s="928"/>
      <c r="N464" s="930">
        <f t="shared" si="165"/>
        <v>0</v>
      </c>
      <c r="O464" s="924">
        <f t="shared" si="166"/>
        <v>0</v>
      </c>
    </row>
    <row r="465" spans="1:15" ht="12.75" customHeight="1" x14ac:dyDescent="0.2">
      <c r="A465" s="932"/>
      <c r="B465" s="927"/>
      <c r="C465" s="928"/>
      <c r="D465" s="927"/>
      <c r="E465" s="928"/>
      <c r="F465" s="927"/>
      <c r="G465" s="928"/>
      <c r="H465" s="927"/>
      <c r="I465" s="928"/>
      <c r="J465" s="930">
        <f t="shared" si="167"/>
        <v>0</v>
      </c>
      <c r="K465" s="960">
        <f t="shared" si="168"/>
        <v>0</v>
      </c>
      <c r="L465" s="964"/>
      <c r="M465" s="928"/>
      <c r="N465" s="930">
        <f t="shared" si="165"/>
        <v>0</v>
      </c>
      <c r="O465" s="924">
        <f t="shared" si="166"/>
        <v>0</v>
      </c>
    </row>
    <row r="466" spans="1:15" ht="12.75" customHeight="1" x14ac:dyDescent="0.2">
      <c r="A466" s="932"/>
      <c r="B466" s="927"/>
      <c r="C466" s="928"/>
      <c r="D466" s="927"/>
      <c r="E466" s="928"/>
      <c r="F466" s="927"/>
      <c r="G466" s="928"/>
      <c r="H466" s="927"/>
      <c r="I466" s="928"/>
      <c r="J466" s="930">
        <f t="shared" si="167"/>
        <v>0</v>
      </c>
      <c r="K466" s="960">
        <f t="shared" si="168"/>
        <v>0</v>
      </c>
      <c r="L466" s="964"/>
      <c r="M466" s="928"/>
      <c r="N466" s="930">
        <f t="shared" si="165"/>
        <v>0</v>
      </c>
      <c r="O466" s="924">
        <f t="shared" si="166"/>
        <v>0</v>
      </c>
    </row>
    <row r="467" spans="1:15" ht="12.75" customHeight="1" x14ac:dyDescent="0.2">
      <c r="A467" s="935"/>
      <c r="B467" s="936"/>
      <c r="C467" s="937"/>
      <c r="D467" s="936"/>
      <c r="E467" s="937"/>
      <c r="F467" s="936"/>
      <c r="G467" s="937"/>
      <c r="H467" s="936"/>
      <c r="I467" s="937"/>
      <c r="J467" s="938">
        <f t="shared" si="167"/>
        <v>0</v>
      </c>
      <c r="K467" s="961">
        <f t="shared" si="168"/>
        <v>0</v>
      </c>
      <c r="L467" s="965"/>
      <c r="M467" s="937"/>
      <c r="N467" s="938">
        <f t="shared" si="165"/>
        <v>0</v>
      </c>
      <c r="O467" s="943">
        <f t="shared" si="166"/>
        <v>0</v>
      </c>
    </row>
    <row r="468" spans="1:15" x14ac:dyDescent="0.2">
      <c r="A468" s="944" t="s">
        <v>10</v>
      </c>
      <c r="B468" s="945">
        <f>SUM(B463:B467)</f>
        <v>0</v>
      </c>
      <c r="C468" s="946">
        <f t="shared" ref="C468:O468" si="169">SUM(C463:C467)</f>
        <v>0</v>
      </c>
      <c r="D468" s="945">
        <f t="shared" si="169"/>
        <v>0</v>
      </c>
      <c r="E468" s="947">
        <f t="shared" si="169"/>
        <v>0</v>
      </c>
      <c r="F468" s="945">
        <f t="shared" si="169"/>
        <v>0</v>
      </c>
      <c r="G468" s="947">
        <f t="shared" si="169"/>
        <v>0</v>
      </c>
      <c r="H468" s="945">
        <f t="shared" si="169"/>
        <v>0</v>
      </c>
      <c r="I468" s="947">
        <f t="shared" si="169"/>
        <v>0</v>
      </c>
      <c r="J468" s="945">
        <f t="shared" si="169"/>
        <v>0</v>
      </c>
      <c r="K468" s="962">
        <f t="shared" si="169"/>
        <v>0</v>
      </c>
      <c r="L468" s="966">
        <f t="shared" si="169"/>
        <v>0</v>
      </c>
      <c r="M468" s="947">
        <f t="shared" si="169"/>
        <v>0</v>
      </c>
      <c r="N468" s="945">
        <f t="shared" si="169"/>
        <v>0</v>
      </c>
      <c r="O468" s="947">
        <f t="shared" si="169"/>
        <v>0</v>
      </c>
    </row>
    <row r="469" spans="1:15" x14ac:dyDescent="0.2">
      <c r="A469" s="319"/>
      <c r="B469" s="1064" t="s">
        <v>353</v>
      </c>
      <c r="C469" s="1065"/>
      <c r="D469" s="933">
        <f>B468+F468</f>
        <v>0</v>
      </c>
      <c r="E469" s="934">
        <f>C468+G468</f>
        <v>0</v>
      </c>
      <c r="F469" s="523"/>
      <c r="G469" s="523"/>
      <c r="H469" s="523"/>
      <c r="I469" s="523"/>
      <c r="L469" s="523"/>
      <c r="M469" s="523"/>
      <c r="N469" s="319"/>
      <c r="O469" s="319"/>
    </row>
    <row r="470" spans="1:15" x14ac:dyDescent="0.2">
      <c r="A470" s="319"/>
      <c r="B470" s="1066" t="s">
        <v>354</v>
      </c>
      <c r="C470" s="1067"/>
      <c r="D470" s="925">
        <f>D468+F468</f>
        <v>0</v>
      </c>
      <c r="E470" s="926">
        <f>E468+G468</f>
        <v>0</v>
      </c>
      <c r="F470" s="523"/>
      <c r="G470" s="523"/>
      <c r="H470" s="523"/>
      <c r="I470" s="523"/>
      <c r="L470" s="523"/>
      <c r="M470" s="523"/>
      <c r="N470" s="319"/>
      <c r="O470" s="319"/>
    </row>
    <row r="471" spans="1:15" x14ac:dyDescent="0.2">
      <c r="A471" s="141" t="s">
        <v>174</v>
      </c>
      <c r="B471" s="141"/>
      <c r="C471" s="123"/>
      <c r="D471" s="123"/>
    </row>
    <row r="472" spans="1:15" x14ac:dyDescent="0.2">
      <c r="A472" s="141" t="s">
        <v>194</v>
      </c>
      <c r="B472" s="140"/>
      <c r="C472" s="122"/>
      <c r="D472" s="122"/>
    </row>
    <row r="475" spans="1:15" x14ac:dyDescent="0.2">
      <c r="A475" s="16" t="s">
        <v>159</v>
      </c>
      <c r="B475" s="62"/>
      <c r="C475" s="16"/>
    </row>
    <row r="476" spans="1:15" x14ac:dyDescent="0.2">
      <c r="A476" s="16"/>
      <c r="B476" s="62" t="s">
        <v>210</v>
      </c>
      <c r="C476" s="16"/>
    </row>
    <row r="477" spans="1:15" x14ac:dyDescent="0.2">
      <c r="A477" s="16"/>
      <c r="B477" s="62" t="s">
        <v>211</v>
      </c>
      <c r="C477" s="16"/>
    </row>
    <row r="478" spans="1:15" x14ac:dyDescent="0.2">
      <c r="A478" s="16"/>
      <c r="B478" s="62"/>
      <c r="C478" s="16"/>
    </row>
    <row r="479" spans="1:15" x14ac:dyDescent="0.2">
      <c r="A479" s="16" t="s">
        <v>189</v>
      </c>
      <c r="B479" s="62"/>
      <c r="C479" s="16"/>
    </row>
    <row r="480" spans="1:15" x14ac:dyDescent="0.2">
      <c r="A480" s="16" t="s">
        <v>187</v>
      </c>
      <c r="B480" s="25"/>
      <c r="C480" s="132"/>
    </row>
    <row r="481" spans="1:3" x14ac:dyDescent="0.2">
      <c r="A481" s="108"/>
      <c r="B481" s="16" t="s">
        <v>156</v>
      </c>
      <c r="C481" s="134"/>
    </row>
    <row r="482" spans="1:3" x14ac:dyDescent="0.2">
      <c r="A482" s="108"/>
      <c r="B482" s="16" t="s">
        <v>157</v>
      </c>
      <c r="C482" s="135"/>
    </row>
    <row r="483" spans="1:3" x14ac:dyDescent="0.2">
      <c r="A483" s="108"/>
      <c r="B483" s="16" t="s">
        <v>158</v>
      </c>
      <c r="C483" s="136"/>
    </row>
    <row r="484" spans="1:3" x14ac:dyDescent="0.2">
      <c r="A484" s="108"/>
      <c r="B484" s="25"/>
      <c r="C484" s="136"/>
    </row>
    <row r="485" spans="1:3" x14ac:dyDescent="0.2">
      <c r="A485" s="16" t="s">
        <v>188</v>
      </c>
      <c r="B485" s="25"/>
      <c r="C485" s="136"/>
    </row>
    <row r="486" spans="1:3" x14ac:dyDescent="0.2">
      <c r="A486" s="108"/>
      <c r="B486" s="16" t="s">
        <v>179</v>
      </c>
      <c r="C486" s="136"/>
    </row>
    <row r="487" spans="1:3" x14ac:dyDescent="0.2">
      <c r="A487" s="108"/>
      <c r="B487" s="16" t="s">
        <v>180</v>
      </c>
      <c r="C487" s="136"/>
    </row>
    <row r="488" spans="1:3" x14ac:dyDescent="0.2">
      <c r="A488" s="108"/>
      <c r="B488" s="16" t="s">
        <v>181</v>
      </c>
      <c r="C488" s="136"/>
    </row>
    <row r="489" spans="1:3" x14ac:dyDescent="0.2">
      <c r="A489" s="108"/>
      <c r="B489" s="25"/>
      <c r="C489" s="136"/>
    </row>
    <row r="490" spans="1:3" x14ac:dyDescent="0.2">
      <c r="A490" s="16" t="s">
        <v>190</v>
      </c>
      <c r="B490" s="25"/>
      <c r="C490" s="136"/>
    </row>
    <row r="491" spans="1:3" x14ac:dyDescent="0.2">
      <c r="A491" s="92" t="s">
        <v>182</v>
      </c>
      <c r="B491" s="25"/>
      <c r="C491" s="136"/>
    </row>
    <row r="492" spans="1:3" x14ac:dyDescent="0.2">
      <c r="A492" s="108" t="s">
        <v>186</v>
      </c>
      <c r="B492" s="25"/>
      <c r="C492" s="136"/>
    </row>
    <row r="493" spans="1:3" x14ac:dyDescent="0.2">
      <c r="A493" s="92" t="s">
        <v>185</v>
      </c>
      <c r="B493" s="16"/>
      <c r="C493" s="136"/>
    </row>
    <row r="494" spans="1:3" x14ac:dyDescent="0.2">
      <c r="A494" s="16" t="s">
        <v>183</v>
      </c>
      <c r="B494" s="25"/>
      <c r="C494" s="136"/>
    </row>
    <row r="495" spans="1:3" x14ac:dyDescent="0.2">
      <c r="A495" s="108" t="s">
        <v>184</v>
      </c>
      <c r="B495" s="25"/>
      <c r="C495" s="25"/>
    </row>
    <row r="496" spans="1:3" x14ac:dyDescent="0.2">
      <c r="A496" s="108"/>
      <c r="B496" s="25"/>
      <c r="C496" s="136"/>
    </row>
    <row r="497" spans="1:3" x14ac:dyDescent="0.2">
      <c r="A497" s="16" t="s">
        <v>195</v>
      </c>
      <c r="B497" s="61"/>
      <c r="C497" s="26"/>
    </row>
    <row r="498" spans="1:3" x14ac:dyDescent="0.2">
      <c r="A498" s="108" t="s">
        <v>197</v>
      </c>
      <c r="B498" s="137"/>
      <c r="C498" s="137"/>
    </row>
    <row r="499" spans="1:3" x14ac:dyDescent="0.2">
      <c r="A499" s="108" t="s">
        <v>196</v>
      </c>
      <c r="B499" s="137"/>
      <c r="C499" s="136"/>
    </row>
    <row r="500" spans="1:3" x14ac:dyDescent="0.2">
      <c r="A500" s="108"/>
      <c r="B500" s="16"/>
      <c r="C500" s="136"/>
    </row>
    <row r="501" spans="1:3" x14ac:dyDescent="0.2">
      <c r="A501" s="92" t="s">
        <v>160</v>
      </c>
      <c r="B501" s="138"/>
      <c r="C501" s="135"/>
    </row>
    <row r="502" spans="1:3" x14ac:dyDescent="0.2">
      <c r="A502" s="25" t="s">
        <v>161</v>
      </c>
      <c r="B502" s="16"/>
      <c r="C502" s="16"/>
    </row>
    <row r="507" spans="1:3" x14ac:dyDescent="0.2">
      <c r="B507" s="308" t="s">
        <v>328</v>
      </c>
    </row>
    <row r="508" spans="1:3" x14ac:dyDescent="0.2">
      <c r="B508" s="308"/>
    </row>
    <row r="509" spans="1:3" x14ac:dyDescent="0.2">
      <c r="B509" s="309" t="s">
        <v>329</v>
      </c>
    </row>
    <row r="510" spans="1:3" x14ac:dyDescent="0.2">
      <c r="B510" s="309" t="s">
        <v>330</v>
      </c>
    </row>
    <row r="511" spans="1:3" x14ac:dyDescent="0.2">
      <c r="B511" s="309" t="s">
        <v>331</v>
      </c>
    </row>
    <row r="512" spans="1:3" x14ac:dyDescent="0.2">
      <c r="B512" s="309" t="s">
        <v>332</v>
      </c>
    </row>
    <row r="513" spans="1:8" x14ac:dyDescent="0.2">
      <c r="B513" s="309" t="s">
        <v>333</v>
      </c>
    </row>
    <row r="514" spans="1:8" x14ac:dyDescent="0.2">
      <c r="B514" s="309" t="s">
        <v>334</v>
      </c>
    </row>
    <row r="515" spans="1:8" x14ac:dyDescent="0.2">
      <c r="B515" s="310" t="s">
        <v>335</v>
      </c>
    </row>
    <row r="518" spans="1:8" hidden="1" x14ac:dyDescent="0.2"/>
    <row r="519" spans="1:8" hidden="1" x14ac:dyDescent="0.2">
      <c r="A519" s="324"/>
      <c r="B519" s="324"/>
      <c r="C519" s="324"/>
      <c r="D519" s="325" t="s">
        <v>62</v>
      </c>
      <c r="E519" s="325" t="s">
        <v>63</v>
      </c>
      <c r="F519" s="325" t="s">
        <v>76</v>
      </c>
      <c r="G519" s="325" t="s">
        <v>88</v>
      </c>
      <c r="H519" s="324"/>
    </row>
    <row r="520" spans="1:8" ht="13.5" hidden="1" thickBot="1" x14ac:dyDescent="0.25">
      <c r="A520" s="326" t="s">
        <v>358</v>
      </c>
      <c r="B520" s="326" t="s">
        <v>357</v>
      </c>
      <c r="C520" s="330" t="s">
        <v>356</v>
      </c>
      <c r="D520" s="327" t="s">
        <v>286</v>
      </c>
      <c r="E520" s="327" t="s">
        <v>287</v>
      </c>
      <c r="F520" s="329" t="s">
        <v>355</v>
      </c>
      <c r="G520" s="329" t="s">
        <v>10</v>
      </c>
      <c r="H520" s="328"/>
    </row>
    <row r="521" spans="1:8" hidden="1" x14ac:dyDescent="0.2">
      <c r="A521" s="323">
        <v>1</v>
      </c>
      <c r="B521" s="323"/>
      <c r="C521" s="323">
        <v>1</v>
      </c>
      <c r="D521" s="323">
        <v>15</v>
      </c>
      <c r="E521" s="323">
        <f>D521+1</f>
        <v>16</v>
      </c>
      <c r="F521" s="323">
        <f>E521-2</f>
        <v>14</v>
      </c>
      <c r="G521" s="323">
        <f>F521</f>
        <v>14</v>
      </c>
      <c r="H521" s="323"/>
    </row>
    <row r="522" spans="1:8" hidden="1" x14ac:dyDescent="0.2">
      <c r="A522" s="322">
        <v>2</v>
      </c>
      <c r="B522" s="322"/>
      <c r="C522" s="322">
        <f>D522-D521</f>
        <v>13</v>
      </c>
      <c r="D522" s="322">
        <f>D521+13</f>
        <v>28</v>
      </c>
      <c r="E522" s="322">
        <f t="shared" ref="E522:E550" si="170">D522+1</f>
        <v>29</v>
      </c>
      <c r="F522" s="322">
        <f t="shared" ref="F522:F550" si="171">E522-2</f>
        <v>27</v>
      </c>
      <c r="G522" s="322">
        <f t="shared" ref="G522:G550" si="172">F522</f>
        <v>27</v>
      </c>
      <c r="H522" s="322"/>
    </row>
    <row r="523" spans="1:8" hidden="1" x14ac:dyDescent="0.2">
      <c r="A523" s="322">
        <v>3</v>
      </c>
      <c r="B523" s="322"/>
      <c r="C523" s="322">
        <f t="shared" ref="C523:C550" si="173">D523-D522</f>
        <v>13</v>
      </c>
      <c r="D523" s="322">
        <f t="shared" ref="D523:D550" si="174">D522+13</f>
        <v>41</v>
      </c>
      <c r="E523" s="322">
        <f t="shared" si="170"/>
        <v>42</v>
      </c>
      <c r="F523" s="322">
        <f t="shared" si="171"/>
        <v>40</v>
      </c>
      <c r="G523" s="322">
        <f t="shared" si="172"/>
        <v>40</v>
      </c>
      <c r="H523" s="322"/>
    </row>
    <row r="524" spans="1:8" hidden="1" x14ac:dyDescent="0.2">
      <c r="A524" s="322">
        <v>4</v>
      </c>
      <c r="B524" s="322"/>
      <c r="C524" s="322">
        <f t="shared" si="173"/>
        <v>13</v>
      </c>
      <c r="D524" s="322">
        <f t="shared" si="174"/>
        <v>54</v>
      </c>
      <c r="E524" s="322">
        <f t="shared" si="170"/>
        <v>55</v>
      </c>
      <c r="F524" s="322">
        <f t="shared" si="171"/>
        <v>53</v>
      </c>
      <c r="G524" s="322">
        <f t="shared" si="172"/>
        <v>53</v>
      </c>
      <c r="H524" s="322"/>
    </row>
    <row r="525" spans="1:8" hidden="1" x14ac:dyDescent="0.2">
      <c r="A525" s="322">
        <v>5</v>
      </c>
      <c r="B525" s="322"/>
      <c r="C525" s="322">
        <f t="shared" si="173"/>
        <v>13</v>
      </c>
      <c r="D525" s="322">
        <f t="shared" si="174"/>
        <v>67</v>
      </c>
      <c r="E525" s="322">
        <f t="shared" si="170"/>
        <v>68</v>
      </c>
      <c r="F525" s="322">
        <f t="shared" si="171"/>
        <v>66</v>
      </c>
      <c r="G525" s="322">
        <f t="shared" si="172"/>
        <v>66</v>
      </c>
      <c r="H525" s="322"/>
    </row>
    <row r="526" spans="1:8" hidden="1" x14ac:dyDescent="0.2">
      <c r="A526" s="322">
        <v>6</v>
      </c>
      <c r="B526" s="322">
        <f>D526-C526</f>
        <v>67</v>
      </c>
      <c r="C526" s="322">
        <f t="shared" si="173"/>
        <v>15</v>
      </c>
      <c r="D526" s="322">
        <v>82</v>
      </c>
      <c r="E526" s="322">
        <f t="shared" si="170"/>
        <v>83</v>
      </c>
      <c r="F526" s="322">
        <f t="shared" si="171"/>
        <v>81</v>
      </c>
      <c r="G526" s="322">
        <f t="shared" si="172"/>
        <v>81</v>
      </c>
      <c r="H526" s="322"/>
    </row>
    <row r="527" spans="1:8" hidden="1" x14ac:dyDescent="0.2">
      <c r="A527" s="322">
        <v>7</v>
      </c>
      <c r="B527" s="322"/>
      <c r="C527" s="322">
        <f t="shared" si="173"/>
        <v>13</v>
      </c>
      <c r="D527" s="322">
        <f t="shared" si="174"/>
        <v>95</v>
      </c>
      <c r="E527" s="322">
        <f t="shared" si="170"/>
        <v>96</v>
      </c>
      <c r="F527" s="322">
        <f t="shared" si="171"/>
        <v>94</v>
      </c>
      <c r="G527" s="322">
        <f t="shared" si="172"/>
        <v>94</v>
      </c>
      <c r="H527" s="322"/>
    </row>
    <row r="528" spans="1:8" hidden="1" x14ac:dyDescent="0.2">
      <c r="A528" s="322">
        <v>8</v>
      </c>
      <c r="B528" s="322"/>
      <c r="C528" s="322">
        <f t="shared" si="173"/>
        <v>13</v>
      </c>
      <c r="D528" s="322">
        <f t="shared" si="174"/>
        <v>108</v>
      </c>
      <c r="E528" s="322">
        <f t="shared" si="170"/>
        <v>109</v>
      </c>
      <c r="F528" s="322">
        <f t="shared" si="171"/>
        <v>107</v>
      </c>
      <c r="G528" s="322">
        <f t="shared" si="172"/>
        <v>107</v>
      </c>
      <c r="H528" s="322"/>
    </row>
    <row r="529" spans="1:8" hidden="1" x14ac:dyDescent="0.2">
      <c r="A529" s="322">
        <v>9</v>
      </c>
      <c r="B529" s="322"/>
      <c r="C529" s="322">
        <f t="shared" si="173"/>
        <v>13</v>
      </c>
      <c r="D529" s="322">
        <f t="shared" si="174"/>
        <v>121</v>
      </c>
      <c r="E529" s="322">
        <f t="shared" si="170"/>
        <v>122</v>
      </c>
      <c r="F529" s="322">
        <f t="shared" si="171"/>
        <v>120</v>
      </c>
      <c r="G529" s="322">
        <f t="shared" si="172"/>
        <v>120</v>
      </c>
      <c r="H529" s="322"/>
    </row>
    <row r="530" spans="1:8" hidden="1" x14ac:dyDescent="0.2">
      <c r="A530" s="322">
        <v>10</v>
      </c>
      <c r="B530" s="322"/>
      <c r="C530" s="322">
        <f t="shared" si="173"/>
        <v>13</v>
      </c>
      <c r="D530" s="322">
        <f t="shared" si="174"/>
        <v>134</v>
      </c>
      <c r="E530" s="322">
        <f t="shared" si="170"/>
        <v>135</v>
      </c>
      <c r="F530" s="322">
        <f t="shared" si="171"/>
        <v>133</v>
      </c>
      <c r="G530" s="322">
        <f t="shared" si="172"/>
        <v>133</v>
      </c>
      <c r="H530" s="322"/>
    </row>
    <row r="531" spans="1:8" hidden="1" x14ac:dyDescent="0.2">
      <c r="A531" s="322">
        <v>11</v>
      </c>
      <c r="B531" s="322">
        <f>D531-C531</f>
        <v>134</v>
      </c>
      <c r="C531" s="322">
        <f t="shared" si="173"/>
        <v>15</v>
      </c>
      <c r="D531" s="322">
        <v>149</v>
      </c>
      <c r="E531" s="322">
        <f t="shared" si="170"/>
        <v>150</v>
      </c>
      <c r="F531" s="322">
        <f t="shared" si="171"/>
        <v>148</v>
      </c>
      <c r="G531" s="322">
        <f t="shared" si="172"/>
        <v>148</v>
      </c>
      <c r="H531" s="322">
        <f>B531-B526</f>
        <v>67</v>
      </c>
    </row>
    <row r="532" spans="1:8" hidden="1" x14ac:dyDescent="0.2">
      <c r="A532" s="322">
        <v>12</v>
      </c>
      <c r="B532" s="322"/>
      <c r="C532" s="322">
        <f t="shared" si="173"/>
        <v>13</v>
      </c>
      <c r="D532" s="322">
        <f t="shared" si="174"/>
        <v>162</v>
      </c>
      <c r="E532" s="322">
        <f t="shared" si="170"/>
        <v>163</v>
      </c>
      <c r="F532" s="322">
        <f t="shared" si="171"/>
        <v>161</v>
      </c>
      <c r="G532" s="322">
        <f t="shared" si="172"/>
        <v>161</v>
      </c>
      <c r="H532" s="322"/>
    </row>
    <row r="533" spans="1:8" hidden="1" x14ac:dyDescent="0.2">
      <c r="A533" s="322">
        <v>13</v>
      </c>
      <c r="B533" s="322"/>
      <c r="C533" s="322">
        <f t="shared" si="173"/>
        <v>13</v>
      </c>
      <c r="D533" s="322">
        <f t="shared" si="174"/>
        <v>175</v>
      </c>
      <c r="E533" s="322">
        <f t="shared" si="170"/>
        <v>176</v>
      </c>
      <c r="F533" s="322">
        <f t="shared" si="171"/>
        <v>174</v>
      </c>
      <c r="G533" s="322">
        <f t="shared" si="172"/>
        <v>174</v>
      </c>
      <c r="H533" s="322"/>
    </row>
    <row r="534" spans="1:8" hidden="1" x14ac:dyDescent="0.2">
      <c r="A534" s="322">
        <v>14</v>
      </c>
      <c r="B534" s="322"/>
      <c r="C534" s="322">
        <f t="shared" si="173"/>
        <v>13</v>
      </c>
      <c r="D534" s="322">
        <f t="shared" si="174"/>
        <v>188</v>
      </c>
      <c r="E534" s="322">
        <f t="shared" si="170"/>
        <v>189</v>
      </c>
      <c r="F534" s="322">
        <f t="shared" si="171"/>
        <v>187</v>
      </c>
      <c r="G534" s="322">
        <f t="shared" si="172"/>
        <v>187</v>
      </c>
      <c r="H534" s="322"/>
    </row>
    <row r="535" spans="1:8" hidden="1" x14ac:dyDescent="0.2">
      <c r="A535" s="322">
        <v>15</v>
      </c>
      <c r="B535" s="322"/>
      <c r="C535" s="322">
        <f t="shared" si="173"/>
        <v>13</v>
      </c>
      <c r="D535" s="322">
        <f t="shared" si="174"/>
        <v>201</v>
      </c>
      <c r="E535" s="322">
        <f t="shared" si="170"/>
        <v>202</v>
      </c>
      <c r="F535" s="322">
        <f t="shared" si="171"/>
        <v>200</v>
      </c>
      <c r="G535" s="322">
        <f t="shared" si="172"/>
        <v>200</v>
      </c>
      <c r="H535" s="322"/>
    </row>
    <row r="536" spans="1:8" hidden="1" x14ac:dyDescent="0.2">
      <c r="A536" s="322">
        <v>16</v>
      </c>
      <c r="B536" s="322">
        <f>D536-C536</f>
        <v>201</v>
      </c>
      <c r="C536" s="322">
        <f t="shared" si="173"/>
        <v>15</v>
      </c>
      <c r="D536" s="322">
        <v>216</v>
      </c>
      <c r="E536" s="322">
        <f t="shared" si="170"/>
        <v>217</v>
      </c>
      <c r="F536" s="322">
        <f t="shared" si="171"/>
        <v>215</v>
      </c>
      <c r="G536" s="322">
        <f t="shared" si="172"/>
        <v>215</v>
      </c>
      <c r="H536" s="322">
        <f>B536-B531</f>
        <v>67</v>
      </c>
    </row>
    <row r="537" spans="1:8" hidden="1" x14ac:dyDescent="0.2">
      <c r="A537" s="322">
        <v>17</v>
      </c>
      <c r="B537" s="322"/>
      <c r="C537" s="322">
        <f t="shared" si="173"/>
        <v>13</v>
      </c>
      <c r="D537" s="322">
        <f t="shared" si="174"/>
        <v>229</v>
      </c>
      <c r="E537" s="322">
        <f t="shared" si="170"/>
        <v>230</v>
      </c>
      <c r="F537" s="322">
        <f t="shared" si="171"/>
        <v>228</v>
      </c>
      <c r="G537" s="322">
        <f t="shared" si="172"/>
        <v>228</v>
      </c>
      <c r="H537" s="322"/>
    </row>
    <row r="538" spans="1:8" hidden="1" x14ac:dyDescent="0.2">
      <c r="A538" s="322">
        <v>18</v>
      </c>
      <c r="B538" s="322"/>
      <c r="C538" s="322">
        <f t="shared" si="173"/>
        <v>13</v>
      </c>
      <c r="D538" s="322">
        <f t="shared" si="174"/>
        <v>242</v>
      </c>
      <c r="E538" s="322">
        <f t="shared" si="170"/>
        <v>243</v>
      </c>
      <c r="F538" s="322">
        <f t="shared" si="171"/>
        <v>241</v>
      </c>
      <c r="G538" s="322">
        <f t="shared" si="172"/>
        <v>241</v>
      </c>
      <c r="H538" s="322"/>
    </row>
    <row r="539" spans="1:8" hidden="1" x14ac:dyDescent="0.2">
      <c r="A539" s="322">
        <v>19</v>
      </c>
      <c r="B539" s="322"/>
      <c r="C539" s="322">
        <f t="shared" si="173"/>
        <v>13</v>
      </c>
      <c r="D539" s="322">
        <f t="shared" si="174"/>
        <v>255</v>
      </c>
      <c r="E539" s="322">
        <f t="shared" si="170"/>
        <v>256</v>
      </c>
      <c r="F539" s="322">
        <f t="shared" si="171"/>
        <v>254</v>
      </c>
      <c r="G539" s="322">
        <f t="shared" si="172"/>
        <v>254</v>
      </c>
      <c r="H539" s="322"/>
    </row>
    <row r="540" spans="1:8" hidden="1" x14ac:dyDescent="0.2">
      <c r="A540" s="322">
        <v>20</v>
      </c>
      <c r="B540" s="322"/>
      <c r="C540" s="322">
        <f t="shared" si="173"/>
        <v>13</v>
      </c>
      <c r="D540" s="322">
        <f t="shared" si="174"/>
        <v>268</v>
      </c>
      <c r="E540" s="322">
        <f t="shared" si="170"/>
        <v>269</v>
      </c>
      <c r="F540" s="322">
        <f t="shared" si="171"/>
        <v>267</v>
      </c>
      <c r="G540" s="322">
        <f t="shared" si="172"/>
        <v>267</v>
      </c>
      <c r="H540" s="322"/>
    </row>
    <row r="541" spans="1:8" hidden="1" x14ac:dyDescent="0.2">
      <c r="A541" s="322">
        <v>21</v>
      </c>
      <c r="B541" s="322">
        <f>D541-C541</f>
        <v>268</v>
      </c>
      <c r="C541" s="322">
        <f t="shared" si="173"/>
        <v>15</v>
      </c>
      <c r="D541" s="322">
        <v>283</v>
      </c>
      <c r="E541" s="322">
        <f t="shared" si="170"/>
        <v>284</v>
      </c>
      <c r="F541" s="322">
        <f t="shared" si="171"/>
        <v>282</v>
      </c>
      <c r="G541" s="322">
        <f t="shared" si="172"/>
        <v>282</v>
      </c>
      <c r="H541" s="322">
        <f>B541-B536</f>
        <v>67</v>
      </c>
    </row>
    <row r="542" spans="1:8" hidden="1" x14ac:dyDescent="0.2">
      <c r="A542" s="322">
        <v>22</v>
      </c>
      <c r="B542" s="322"/>
      <c r="C542" s="322">
        <f t="shared" si="173"/>
        <v>13</v>
      </c>
      <c r="D542" s="322">
        <f t="shared" si="174"/>
        <v>296</v>
      </c>
      <c r="E542" s="322">
        <f t="shared" si="170"/>
        <v>297</v>
      </c>
      <c r="F542" s="322">
        <f t="shared" si="171"/>
        <v>295</v>
      </c>
      <c r="G542" s="322">
        <f t="shared" si="172"/>
        <v>295</v>
      </c>
      <c r="H542" s="322"/>
    </row>
    <row r="543" spans="1:8" hidden="1" x14ac:dyDescent="0.2">
      <c r="A543" s="322">
        <v>23</v>
      </c>
      <c r="B543" s="322"/>
      <c r="C543" s="322">
        <f t="shared" si="173"/>
        <v>13</v>
      </c>
      <c r="D543" s="322">
        <f t="shared" si="174"/>
        <v>309</v>
      </c>
      <c r="E543" s="322">
        <f t="shared" si="170"/>
        <v>310</v>
      </c>
      <c r="F543" s="322">
        <f t="shared" si="171"/>
        <v>308</v>
      </c>
      <c r="G543" s="322">
        <f t="shared" si="172"/>
        <v>308</v>
      </c>
      <c r="H543" s="322"/>
    </row>
    <row r="544" spans="1:8" hidden="1" x14ac:dyDescent="0.2">
      <c r="A544" s="322">
        <v>24</v>
      </c>
      <c r="B544" s="322"/>
      <c r="C544" s="322">
        <f t="shared" si="173"/>
        <v>13</v>
      </c>
      <c r="D544" s="322">
        <f t="shared" si="174"/>
        <v>322</v>
      </c>
      <c r="E544" s="322">
        <f t="shared" si="170"/>
        <v>323</v>
      </c>
      <c r="F544" s="322">
        <f t="shared" si="171"/>
        <v>321</v>
      </c>
      <c r="G544" s="322">
        <f t="shared" si="172"/>
        <v>321</v>
      </c>
      <c r="H544" s="322"/>
    </row>
    <row r="545" spans="1:8" hidden="1" x14ac:dyDescent="0.2">
      <c r="A545" s="322">
        <v>25</v>
      </c>
      <c r="B545" s="322"/>
      <c r="C545" s="322">
        <f t="shared" si="173"/>
        <v>13</v>
      </c>
      <c r="D545" s="322">
        <f t="shared" si="174"/>
        <v>335</v>
      </c>
      <c r="E545" s="322">
        <f t="shared" si="170"/>
        <v>336</v>
      </c>
      <c r="F545" s="322">
        <f t="shared" si="171"/>
        <v>334</v>
      </c>
      <c r="G545" s="322">
        <f t="shared" si="172"/>
        <v>334</v>
      </c>
      <c r="H545" s="322"/>
    </row>
    <row r="546" spans="1:8" hidden="1" x14ac:dyDescent="0.2">
      <c r="A546" s="322">
        <v>26</v>
      </c>
      <c r="B546" s="322">
        <f>D546-C546</f>
        <v>335</v>
      </c>
      <c r="C546" s="322">
        <f t="shared" si="173"/>
        <v>15</v>
      </c>
      <c r="D546" s="322">
        <v>350</v>
      </c>
      <c r="E546" s="322">
        <f t="shared" si="170"/>
        <v>351</v>
      </c>
      <c r="F546" s="322">
        <f t="shared" si="171"/>
        <v>349</v>
      </c>
      <c r="G546" s="322">
        <f t="shared" si="172"/>
        <v>349</v>
      </c>
      <c r="H546" s="322">
        <f>B546-B541</f>
        <v>67</v>
      </c>
    </row>
    <row r="547" spans="1:8" hidden="1" x14ac:dyDescent="0.2">
      <c r="A547" s="322">
        <v>27</v>
      </c>
      <c r="B547" s="322"/>
      <c r="C547" s="322">
        <f t="shared" si="173"/>
        <v>13</v>
      </c>
      <c r="D547" s="322">
        <f t="shared" si="174"/>
        <v>363</v>
      </c>
      <c r="E547" s="322">
        <f t="shared" si="170"/>
        <v>364</v>
      </c>
      <c r="F547" s="322">
        <f t="shared" si="171"/>
        <v>362</v>
      </c>
      <c r="G547" s="322">
        <f t="shared" si="172"/>
        <v>362</v>
      </c>
      <c r="H547" s="322"/>
    </row>
    <row r="548" spans="1:8" hidden="1" x14ac:dyDescent="0.2">
      <c r="A548" s="322">
        <v>28</v>
      </c>
      <c r="B548" s="322"/>
      <c r="C548" s="322">
        <f t="shared" si="173"/>
        <v>13</v>
      </c>
      <c r="D548" s="322">
        <f t="shared" si="174"/>
        <v>376</v>
      </c>
      <c r="E548" s="322">
        <f t="shared" si="170"/>
        <v>377</v>
      </c>
      <c r="F548" s="322">
        <f t="shared" si="171"/>
        <v>375</v>
      </c>
      <c r="G548" s="322">
        <f t="shared" si="172"/>
        <v>375</v>
      </c>
      <c r="H548" s="322"/>
    </row>
    <row r="549" spans="1:8" hidden="1" x14ac:dyDescent="0.2">
      <c r="A549" s="322">
        <v>29</v>
      </c>
      <c r="B549" s="322"/>
      <c r="C549" s="322">
        <f t="shared" si="173"/>
        <v>13</v>
      </c>
      <c r="D549" s="322">
        <f t="shared" si="174"/>
        <v>389</v>
      </c>
      <c r="E549" s="322">
        <f t="shared" si="170"/>
        <v>390</v>
      </c>
      <c r="F549" s="322">
        <f t="shared" si="171"/>
        <v>388</v>
      </c>
      <c r="G549" s="322">
        <f t="shared" si="172"/>
        <v>388</v>
      </c>
      <c r="H549" s="322"/>
    </row>
    <row r="550" spans="1:8" hidden="1" x14ac:dyDescent="0.2">
      <c r="A550" s="322">
        <v>30</v>
      </c>
      <c r="B550" s="322"/>
      <c r="C550" s="322">
        <f t="shared" si="173"/>
        <v>13</v>
      </c>
      <c r="D550" s="322">
        <f t="shared" si="174"/>
        <v>402</v>
      </c>
      <c r="E550" s="322">
        <f t="shared" si="170"/>
        <v>403</v>
      </c>
      <c r="F550" s="322">
        <f t="shared" si="171"/>
        <v>401</v>
      </c>
      <c r="G550" s="322">
        <f t="shared" si="172"/>
        <v>401</v>
      </c>
      <c r="H550" s="322"/>
    </row>
    <row r="551" spans="1:8" hidden="1" x14ac:dyDescent="0.2"/>
  </sheetData>
  <sheetProtection sheet="1" objects="1" scenarios="1"/>
  <mergeCells count="987">
    <mergeCell ref="J325:N325"/>
    <mergeCell ref="J340:N340"/>
    <mergeCell ref="J353:N353"/>
    <mergeCell ref="J366:N366"/>
    <mergeCell ref="J379:N379"/>
    <mergeCell ref="J392:N392"/>
    <mergeCell ref="J407:N407"/>
    <mergeCell ref="J420:N420"/>
    <mergeCell ref="J433:N433"/>
    <mergeCell ref="J381:J382"/>
    <mergeCell ref="K381:K382"/>
    <mergeCell ref="L381:L382"/>
    <mergeCell ref="M381:M382"/>
    <mergeCell ref="N381:N382"/>
    <mergeCell ref="N368:N369"/>
    <mergeCell ref="N355:N356"/>
    <mergeCell ref="N342:N343"/>
    <mergeCell ref="M409:M410"/>
    <mergeCell ref="N409:N410"/>
    <mergeCell ref="J43:N43"/>
    <mergeCell ref="J56:N56"/>
    <mergeCell ref="J72:N72"/>
    <mergeCell ref="J85:N85"/>
    <mergeCell ref="J98:N98"/>
    <mergeCell ref="J111:N111"/>
    <mergeCell ref="J124:N124"/>
    <mergeCell ref="J139:N139"/>
    <mergeCell ref="J152:N152"/>
    <mergeCell ref="M141:M142"/>
    <mergeCell ref="N140:O140"/>
    <mergeCell ref="O141:O142"/>
    <mergeCell ref="N141:N142"/>
    <mergeCell ref="M126:M127"/>
    <mergeCell ref="N126:N127"/>
    <mergeCell ref="O126:O127"/>
    <mergeCell ref="N125:O125"/>
    <mergeCell ref="J113:J114"/>
    <mergeCell ref="K113:K114"/>
    <mergeCell ref="L113:L114"/>
    <mergeCell ref="M113:M114"/>
    <mergeCell ref="N113:N114"/>
    <mergeCell ref="O113:O114"/>
    <mergeCell ref="N112:O112"/>
    <mergeCell ref="A404:B404"/>
    <mergeCell ref="C404:F404"/>
    <mergeCell ref="A405:B405"/>
    <mergeCell ref="C405:F405"/>
    <mergeCell ref="A8:O8"/>
    <mergeCell ref="B403:C403"/>
    <mergeCell ref="B402:C402"/>
    <mergeCell ref="J394:J395"/>
    <mergeCell ref="K394:K395"/>
    <mergeCell ref="L394:L395"/>
    <mergeCell ref="M394:M395"/>
    <mergeCell ref="N394:N395"/>
    <mergeCell ref="O394:O395"/>
    <mergeCell ref="G9:G10"/>
    <mergeCell ref="A16:O16"/>
    <mergeCell ref="N393:O393"/>
    <mergeCell ref="A394:A395"/>
    <mergeCell ref="B394:B395"/>
    <mergeCell ref="C394:C395"/>
    <mergeCell ref="D394:D395"/>
    <mergeCell ref="E394:E395"/>
    <mergeCell ref="F394:F395"/>
    <mergeCell ref="G394:G395"/>
    <mergeCell ref="H394:H395"/>
    <mergeCell ref="I394:I395"/>
    <mergeCell ref="B393:C393"/>
    <mergeCell ref="D393:E393"/>
    <mergeCell ref="F393:G393"/>
    <mergeCell ref="H393:I393"/>
    <mergeCell ref="J393:K393"/>
    <mergeCell ref="L393:M393"/>
    <mergeCell ref="B389:C389"/>
    <mergeCell ref="B390:C390"/>
    <mergeCell ref="A392:B392"/>
    <mergeCell ref="C392:G392"/>
    <mergeCell ref="H392:I392"/>
    <mergeCell ref="O381:O382"/>
    <mergeCell ref="N380:O380"/>
    <mergeCell ref="A381:A382"/>
    <mergeCell ref="B381:B382"/>
    <mergeCell ref="C381:C382"/>
    <mergeCell ref="D381:D382"/>
    <mergeCell ref="E381:E382"/>
    <mergeCell ref="F381:F382"/>
    <mergeCell ref="G381:G382"/>
    <mergeCell ref="H381:H382"/>
    <mergeCell ref="I381:I382"/>
    <mergeCell ref="B380:C380"/>
    <mergeCell ref="D380:E380"/>
    <mergeCell ref="F380:G380"/>
    <mergeCell ref="H380:I380"/>
    <mergeCell ref="J380:K380"/>
    <mergeCell ref="L380:M380"/>
    <mergeCell ref="B376:C376"/>
    <mergeCell ref="B377:C377"/>
    <mergeCell ref="A379:B379"/>
    <mergeCell ref="C379:G379"/>
    <mergeCell ref="H379:I379"/>
    <mergeCell ref="J368:J369"/>
    <mergeCell ref="K368:K369"/>
    <mergeCell ref="L368:L369"/>
    <mergeCell ref="M368:M369"/>
    <mergeCell ref="O368:O369"/>
    <mergeCell ref="N367:O367"/>
    <mergeCell ref="A368:A369"/>
    <mergeCell ref="B368:B369"/>
    <mergeCell ref="C368:C369"/>
    <mergeCell ref="D368:D369"/>
    <mergeCell ref="E368:E369"/>
    <mergeCell ref="F368:F369"/>
    <mergeCell ref="G368:G369"/>
    <mergeCell ref="H368:H369"/>
    <mergeCell ref="I368:I369"/>
    <mergeCell ref="B367:C367"/>
    <mergeCell ref="D367:E367"/>
    <mergeCell ref="F367:G367"/>
    <mergeCell ref="H367:I367"/>
    <mergeCell ref="J367:K367"/>
    <mergeCell ref="L367:M367"/>
    <mergeCell ref="B363:C363"/>
    <mergeCell ref="B364:C364"/>
    <mergeCell ref="A366:B366"/>
    <mergeCell ref="C366:G366"/>
    <mergeCell ref="H366:I366"/>
    <mergeCell ref="J355:J356"/>
    <mergeCell ref="K355:K356"/>
    <mergeCell ref="L355:L356"/>
    <mergeCell ref="M355:M356"/>
    <mergeCell ref="O355:O356"/>
    <mergeCell ref="N354:O354"/>
    <mergeCell ref="A355:A356"/>
    <mergeCell ref="B355:B356"/>
    <mergeCell ref="C355:C356"/>
    <mergeCell ref="D355:D356"/>
    <mergeCell ref="E355:E356"/>
    <mergeCell ref="F355:F356"/>
    <mergeCell ref="G355:G356"/>
    <mergeCell ref="H355:H356"/>
    <mergeCell ref="I355:I356"/>
    <mergeCell ref="B354:C354"/>
    <mergeCell ref="D354:E354"/>
    <mergeCell ref="F354:G354"/>
    <mergeCell ref="H354:I354"/>
    <mergeCell ref="J354:K354"/>
    <mergeCell ref="L354:M354"/>
    <mergeCell ref="B350:C350"/>
    <mergeCell ref="B351:C351"/>
    <mergeCell ref="A353:B353"/>
    <mergeCell ref="C353:G353"/>
    <mergeCell ref="H353:I353"/>
    <mergeCell ref="J342:J343"/>
    <mergeCell ref="K342:K343"/>
    <mergeCell ref="L342:L343"/>
    <mergeCell ref="M342:M343"/>
    <mergeCell ref="O342:O343"/>
    <mergeCell ref="N341:O341"/>
    <mergeCell ref="A342:A343"/>
    <mergeCell ref="B342:B343"/>
    <mergeCell ref="C342:C343"/>
    <mergeCell ref="D342:D343"/>
    <mergeCell ref="E342:E343"/>
    <mergeCell ref="F342:F343"/>
    <mergeCell ref="G342:G343"/>
    <mergeCell ref="H342:H343"/>
    <mergeCell ref="I342:I343"/>
    <mergeCell ref="B341:C341"/>
    <mergeCell ref="D341:E341"/>
    <mergeCell ref="F341:G341"/>
    <mergeCell ref="H341:I341"/>
    <mergeCell ref="J341:K341"/>
    <mergeCell ref="L341:M341"/>
    <mergeCell ref="A338:B338"/>
    <mergeCell ref="C338:F338"/>
    <mergeCell ref="A340:B340"/>
    <mergeCell ref="C340:G340"/>
    <mergeCell ref="H340:I340"/>
    <mergeCell ref="B335:C335"/>
    <mergeCell ref="B336:C336"/>
    <mergeCell ref="C6:K6"/>
    <mergeCell ref="J17:N17"/>
    <mergeCell ref="J30:N30"/>
    <mergeCell ref="A337:B337"/>
    <mergeCell ref="C337:F337"/>
    <mergeCell ref="J327:J328"/>
    <mergeCell ref="K327:K328"/>
    <mergeCell ref="L327:L328"/>
    <mergeCell ref="M327:M328"/>
    <mergeCell ref="N327:N328"/>
    <mergeCell ref="B322:C322"/>
    <mergeCell ref="B323:C323"/>
    <mergeCell ref="A325:B325"/>
    <mergeCell ref="C325:G325"/>
    <mergeCell ref="H325:I325"/>
    <mergeCell ref="J314:J315"/>
    <mergeCell ref="K314:K315"/>
    <mergeCell ref="O327:O328"/>
    <mergeCell ref="N326:O326"/>
    <mergeCell ref="A327:A328"/>
    <mergeCell ref="B327:B328"/>
    <mergeCell ref="C327:C328"/>
    <mergeCell ref="D327:D328"/>
    <mergeCell ref="E327:E328"/>
    <mergeCell ref="F327:F328"/>
    <mergeCell ref="G327:G328"/>
    <mergeCell ref="H327:H328"/>
    <mergeCell ref="I327:I328"/>
    <mergeCell ref="B326:C326"/>
    <mergeCell ref="D326:E326"/>
    <mergeCell ref="F326:G326"/>
    <mergeCell ref="H326:I326"/>
    <mergeCell ref="J326:K326"/>
    <mergeCell ref="L326:M326"/>
    <mergeCell ref="L314:L315"/>
    <mergeCell ref="M314:M315"/>
    <mergeCell ref="N314:N315"/>
    <mergeCell ref="O314:O315"/>
    <mergeCell ref="N313:O313"/>
    <mergeCell ref="A314:A315"/>
    <mergeCell ref="B314:B315"/>
    <mergeCell ref="C314:C315"/>
    <mergeCell ref="D314:D315"/>
    <mergeCell ref="E314:E315"/>
    <mergeCell ref="F314:F315"/>
    <mergeCell ref="G314:G315"/>
    <mergeCell ref="H314:H315"/>
    <mergeCell ref="I314:I315"/>
    <mergeCell ref="B313:C313"/>
    <mergeCell ref="D313:E313"/>
    <mergeCell ref="F313:G313"/>
    <mergeCell ref="H313:I313"/>
    <mergeCell ref="J313:K313"/>
    <mergeCell ref="L313:M313"/>
    <mergeCell ref="B309:C309"/>
    <mergeCell ref="B310:C310"/>
    <mergeCell ref="A312:B312"/>
    <mergeCell ref="C312:G312"/>
    <mergeCell ref="H312:I312"/>
    <mergeCell ref="J301:J302"/>
    <mergeCell ref="K301:K302"/>
    <mergeCell ref="L301:L302"/>
    <mergeCell ref="M301:M302"/>
    <mergeCell ref="J312:N312"/>
    <mergeCell ref="N301:N302"/>
    <mergeCell ref="O301:O302"/>
    <mergeCell ref="N300:O300"/>
    <mergeCell ref="A301:A302"/>
    <mergeCell ref="B301:B302"/>
    <mergeCell ref="C301:C302"/>
    <mergeCell ref="D301:D302"/>
    <mergeCell ref="E301:E302"/>
    <mergeCell ref="F301:F302"/>
    <mergeCell ref="G301:G302"/>
    <mergeCell ref="H301:H302"/>
    <mergeCell ref="I301:I302"/>
    <mergeCell ref="B300:C300"/>
    <mergeCell ref="D300:E300"/>
    <mergeCell ref="F300:G300"/>
    <mergeCell ref="H300:I300"/>
    <mergeCell ref="J300:K300"/>
    <mergeCell ref="L300:M300"/>
    <mergeCell ref="B296:C296"/>
    <mergeCell ref="B297:C297"/>
    <mergeCell ref="A299:B299"/>
    <mergeCell ref="C299:G299"/>
    <mergeCell ref="H299:I299"/>
    <mergeCell ref="J288:J289"/>
    <mergeCell ref="K288:K289"/>
    <mergeCell ref="L288:L289"/>
    <mergeCell ref="M288:M289"/>
    <mergeCell ref="J299:N299"/>
    <mergeCell ref="N288:N289"/>
    <mergeCell ref="O288:O289"/>
    <mergeCell ref="N287:O287"/>
    <mergeCell ref="A288:A289"/>
    <mergeCell ref="B288:B289"/>
    <mergeCell ref="C288:C289"/>
    <mergeCell ref="D288:D289"/>
    <mergeCell ref="E288:E289"/>
    <mergeCell ref="F288:F289"/>
    <mergeCell ref="G288:G289"/>
    <mergeCell ref="H288:H289"/>
    <mergeCell ref="I288:I289"/>
    <mergeCell ref="B287:C287"/>
    <mergeCell ref="D287:E287"/>
    <mergeCell ref="F287:G287"/>
    <mergeCell ref="H287:I287"/>
    <mergeCell ref="J287:K287"/>
    <mergeCell ref="L287:M287"/>
    <mergeCell ref="M275:M276"/>
    <mergeCell ref="J286:N286"/>
    <mergeCell ref="N274:O274"/>
    <mergeCell ref="A275:A276"/>
    <mergeCell ref="B275:B276"/>
    <mergeCell ref="C275:C276"/>
    <mergeCell ref="D275:D276"/>
    <mergeCell ref="E275:E276"/>
    <mergeCell ref="F275:F276"/>
    <mergeCell ref="G275:G276"/>
    <mergeCell ref="H275:H276"/>
    <mergeCell ref="O275:O276"/>
    <mergeCell ref="N275:N276"/>
    <mergeCell ref="B283:C283"/>
    <mergeCell ref="B284:C284"/>
    <mergeCell ref="A286:B286"/>
    <mergeCell ref="C286:G286"/>
    <mergeCell ref="H286:I286"/>
    <mergeCell ref="I275:I276"/>
    <mergeCell ref="J275:J276"/>
    <mergeCell ref="K275:K276"/>
    <mergeCell ref="L275:L276"/>
    <mergeCell ref="A273:B273"/>
    <mergeCell ref="C273:G273"/>
    <mergeCell ref="H273:I273"/>
    <mergeCell ref="B274:C274"/>
    <mergeCell ref="D274:E274"/>
    <mergeCell ref="F274:G274"/>
    <mergeCell ref="H274:I274"/>
    <mergeCell ref="J274:K274"/>
    <mergeCell ref="L274:M274"/>
    <mergeCell ref="J273:N273"/>
    <mergeCell ref="B268:C268"/>
    <mergeCell ref="B269:C269"/>
    <mergeCell ref="A270:B270"/>
    <mergeCell ref="C270:F270"/>
    <mergeCell ref="A271:B271"/>
    <mergeCell ref="C271:F271"/>
    <mergeCell ref="J260:J261"/>
    <mergeCell ref="K260:K261"/>
    <mergeCell ref="L260:L261"/>
    <mergeCell ref="M260:M261"/>
    <mergeCell ref="N260:N261"/>
    <mergeCell ref="O260:O261"/>
    <mergeCell ref="N259:O259"/>
    <mergeCell ref="A260:A261"/>
    <mergeCell ref="B260:B261"/>
    <mergeCell ref="C260:C261"/>
    <mergeCell ref="D260:D261"/>
    <mergeCell ref="E260:E261"/>
    <mergeCell ref="F260:F261"/>
    <mergeCell ref="G260:G261"/>
    <mergeCell ref="H260:H261"/>
    <mergeCell ref="I260:I261"/>
    <mergeCell ref="B259:C259"/>
    <mergeCell ref="D259:E259"/>
    <mergeCell ref="F259:G259"/>
    <mergeCell ref="H259:I259"/>
    <mergeCell ref="J259:K259"/>
    <mergeCell ref="L259:M259"/>
    <mergeCell ref="B255:C255"/>
    <mergeCell ref="B256:C256"/>
    <mergeCell ref="A258:B258"/>
    <mergeCell ref="C258:G258"/>
    <mergeCell ref="H258:I258"/>
    <mergeCell ref="J247:J248"/>
    <mergeCell ref="K247:K248"/>
    <mergeCell ref="L247:L248"/>
    <mergeCell ref="M247:M248"/>
    <mergeCell ref="J258:N258"/>
    <mergeCell ref="N247:N248"/>
    <mergeCell ref="O247:O248"/>
    <mergeCell ref="N246:O246"/>
    <mergeCell ref="A247:A248"/>
    <mergeCell ref="B247:B248"/>
    <mergeCell ref="C247:C248"/>
    <mergeCell ref="D247:D248"/>
    <mergeCell ref="E247:E248"/>
    <mergeCell ref="F247:F248"/>
    <mergeCell ref="G247:G248"/>
    <mergeCell ref="H247:H248"/>
    <mergeCell ref="I247:I248"/>
    <mergeCell ref="B246:C246"/>
    <mergeCell ref="D246:E246"/>
    <mergeCell ref="F246:G246"/>
    <mergeCell ref="H246:I246"/>
    <mergeCell ref="J246:K246"/>
    <mergeCell ref="L246:M246"/>
    <mergeCell ref="B242:C242"/>
    <mergeCell ref="B243:C243"/>
    <mergeCell ref="A245:B245"/>
    <mergeCell ref="C245:G245"/>
    <mergeCell ref="H245:I245"/>
    <mergeCell ref="J234:J235"/>
    <mergeCell ref="K234:K235"/>
    <mergeCell ref="L234:L235"/>
    <mergeCell ref="M234:M235"/>
    <mergeCell ref="J245:N245"/>
    <mergeCell ref="N234:N235"/>
    <mergeCell ref="O234:O235"/>
    <mergeCell ref="N233:O233"/>
    <mergeCell ref="A234:A235"/>
    <mergeCell ref="B234:B235"/>
    <mergeCell ref="C234:C235"/>
    <mergeCell ref="D234:D235"/>
    <mergeCell ref="E234:E235"/>
    <mergeCell ref="F234:F235"/>
    <mergeCell ref="G234:G235"/>
    <mergeCell ref="H234:H235"/>
    <mergeCell ref="I234:I235"/>
    <mergeCell ref="B233:C233"/>
    <mergeCell ref="D233:E233"/>
    <mergeCell ref="F233:G233"/>
    <mergeCell ref="H233:I233"/>
    <mergeCell ref="J233:K233"/>
    <mergeCell ref="L233:M233"/>
    <mergeCell ref="B229:C229"/>
    <mergeCell ref="B230:C230"/>
    <mergeCell ref="A232:B232"/>
    <mergeCell ref="C232:G232"/>
    <mergeCell ref="H232:I232"/>
    <mergeCell ref="J221:J222"/>
    <mergeCell ref="K221:K222"/>
    <mergeCell ref="L221:L222"/>
    <mergeCell ref="M221:M222"/>
    <mergeCell ref="J232:N232"/>
    <mergeCell ref="N221:N222"/>
    <mergeCell ref="O221:O222"/>
    <mergeCell ref="N220:O220"/>
    <mergeCell ref="A221:A222"/>
    <mergeCell ref="B221:B222"/>
    <mergeCell ref="C221:C222"/>
    <mergeCell ref="D221:D222"/>
    <mergeCell ref="E221:E222"/>
    <mergeCell ref="F221:F222"/>
    <mergeCell ref="G221:G222"/>
    <mergeCell ref="H221:H222"/>
    <mergeCell ref="I221:I222"/>
    <mergeCell ref="B220:C220"/>
    <mergeCell ref="D220:E220"/>
    <mergeCell ref="F220:G220"/>
    <mergeCell ref="H220:I220"/>
    <mergeCell ref="J220:K220"/>
    <mergeCell ref="L220:M220"/>
    <mergeCell ref="M208:M209"/>
    <mergeCell ref="J219:N219"/>
    <mergeCell ref="N207:O207"/>
    <mergeCell ref="A208:A209"/>
    <mergeCell ref="B208:B209"/>
    <mergeCell ref="C208:C209"/>
    <mergeCell ref="D208:D209"/>
    <mergeCell ref="E208:E209"/>
    <mergeCell ref="F208:F209"/>
    <mergeCell ref="G208:G209"/>
    <mergeCell ref="H208:H209"/>
    <mergeCell ref="O208:O209"/>
    <mergeCell ref="N208:N209"/>
    <mergeCell ref="B216:C216"/>
    <mergeCell ref="B217:C217"/>
    <mergeCell ref="A219:B219"/>
    <mergeCell ref="C219:G219"/>
    <mergeCell ref="H219:I219"/>
    <mergeCell ref="I208:I209"/>
    <mergeCell ref="J208:J209"/>
    <mergeCell ref="K208:K209"/>
    <mergeCell ref="L208:L209"/>
    <mergeCell ref="A206:B206"/>
    <mergeCell ref="C206:G206"/>
    <mergeCell ref="H206:I206"/>
    <mergeCell ref="B207:C207"/>
    <mergeCell ref="D207:E207"/>
    <mergeCell ref="F207:G207"/>
    <mergeCell ref="H207:I207"/>
    <mergeCell ref="J207:K207"/>
    <mergeCell ref="L207:M207"/>
    <mergeCell ref="J206:N206"/>
    <mergeCell ref="B201:C201"/>
    <mergeCell ref="B202:C202"/>
    <mergeCell ref="A203:B203"/>
    <mergeCell ref="C203:F203"/>
    <mergeCell ref="A204:B204"/>
    <mergeCell ref="C204:F204"/>
    <mergeCell ref="J193:J194"/>
    <mergeCell ref="K193:K194"/>
    <mergeCell ref="L193:L194"/>
    <mergeCell ref="M193:M194"/>
    <mergeCell ref="N193:N194"/>
    <mergeCell ref="O193:O194"/>
    <mergeCell ref="N192:O192"/>
    <mergeCell ref="A193:A194"/>
    <mergeCell ref="B193:B194"/>
    <mergeCell ref="C193:C194"/>
    <mergeCell ref="D193:D194"/>
    <mergeCell ref="E193:E194"/>
    <mergeCell ref="F193:F194"/>
    <mergeCell ref="G193:G194"/>
    <mergeCell ref="H193:H194"/>
    <mergeCell ref="I193:I194"/>
    <mergeCell ref="B192:C192"/>
    <mergeCell ref="D192:E192"/>
    <mergeCell ref="F192:G192"/>
    <mergeCell ref="H192:I192"/>
    <mergeCell ref="J192:K192"/>
    <mergeCell ref="L192:M192"/>
    <mergeCell ref="B188:C188"/>
    <mergeCell ref="B189:C189"/>
    <mergeCell ref="A191:B191"/>
    <mergeCell ref="C191:G191"/>
    <mergeCell ref="H191:I191"/>
    <mergeCell ref="J180:J181"/>
    <mergeCell ref="K180:K181"/>
    <mergeCell ref="L180:L181"/>
    <mergeCell ref="M180:M181"/>
    <mergeCell ref="J191:N191"/>
    <mergeCell ref="N180:N181"/>
    <mergeCell ref="O180:O181"/>
    <mergeCell ref="N179:O179"/>
    <mergeCell ref="A180:A181"/>
    <mergeCell ref="B180:B181"/>
    <mergeCell ref="C180:C181"/>
    <mergeCell ref="D180:D181"/>
    <mergeCell ref="E180:E181"/>
    <mergeCell ref="F180:F181"/>
    <mergeCell ref="G180:G181"/>
    <mergeCell ref="H180:H181"/>
    <mergeCell ref="I180:I181"/>
    <mergeCell ref="B179:C179"/>
    <mergeCell ref="D179:E179"/>
    <mergeCell ref="F179:G179"/>
    <mergeCell ref="H179:I179"/>
    <mergeCell ref="J179:K179"/>
    <mergeCell ref="L179:M179"/>
    <mergeCell ref="B175:C175"/>
    <mergeCell ref="B176:C176"/>
    <mergeCell ref="A178:B178"/>
    <mergeCell ref="C178:G178"/>
    <mergeCell ref="H178:I178"/>
    <mergeCell ref="J167:J168"/>
    <mergeCell ref="K167:K168"/>
    <mergeCell ref="L167:L168"/>
    <mergeCell ref="M167:M168"/>
    <mergeCell ref="J178:N178"/>
    <mergeCell ref="N167:N168"/>
    <mergeCell ref="O167:O168"/>
    <mergeCell ref="N166:O166"/>
    <mergeCell ref="A167:A168"/>
    <mergeCell ref="B167:B168"/>
    <mergeCell ref="C167:C168"/>
    <mergeCell ref="D167:D168"/>
    <mergeCell ref="E167:E168"/>
    <mergeCell ref="F167:F168"/>
    <mergeCell ref="G167:G168"/>
    <mergeCell ref="H167:H168"/>
    <mergeCell ref="I167:I168"/>
    <mergeCell ref="B166:C166"/>
    <mergeCell ref="D166:E166"/>
    <mergeCell ref="F166:G166"/>
    <mergeCell ref="H166:I166"/>
    <mergeCell ref="J166:K166"/>
    <mergeCell ref="L166:M166"/>
    <mergeCell ref="B162:C162"/>
    <mergeCell ref="B163:C163"/>
    <mergeCell ref="A165:B165"/>
    <mergeCell ref="C165:G165"/>
    <mergeCell ref="H165:I165"/>
    <mergeCell ref="J154:J155"/>
    <mergeCell ref="K154:K155"/>
    <mergeCell ref="L154:L155"/>
    <mergeCell ref="M154:M155"/>
    <mergeCell ref="J165:N165"/>
    <mergeCell ref="N154:N155"/>
    <mergeCell ref="O154:O155"/>
    <mergeCell ref="N153:O153"/>
    <mergeCell ref="A154:A155"/>
    <mergeCell ref="B154:B155"/>
    <mergeCell ref="C154:C155"/>
    <mergeCell ref="D154:D155"/>
    <mergeCell ref="E154:E155"/>
    <mergeCell ref="F154:F155"/>
    <mergeCell ref="G154:G155"/>
    <mergeCell ref="H154:H155"/>
    <mergeCell ref="I154:I155"/>
    <mergeCell ref="B153:C153"/>
    <mergeCell ref="D153:E153"/>
    <mergeCell ref="F153:G153"/>
    <mergeCell ref="H153:I153"/>
    <mergeCell ref="J153:K153"/>
    <mergeCell ref="L153:M153"/>
    <mergeCell ref="B149:C149"/>
    <mergeCell ref="B150:C150"/>
    <mergeCell ref="A152:B152"/>
    <mergeCell ref="C152:G152"/>
    <mergeCell ref="H152:I152"/>
    <mergeCell ref="I141:I142"/>
    <mergeCell ref="J141:J142"/>
    <mergeCell ref="K141:K142"/>
    <mergeCell ref="L141:L142"/>
    <mergeCell ref="A141:A142"/>
    <mergeCell ref="B141:B142"/>
    <mergeCell ref="C141:C142"/>
    <mergeCell ref="D141:D142"/>
    <mergeCell ref="E141:E142"/>
    <mergeCell ref="F141:F142"/>
    <mergeCell ref="G141:G142"/>
    <mergeCell ref="H141:H142"/>
    <mergeCell ref="A139:B139"/>
    <mergeCell ref="C139:G139"/>
    <mergeCell ref="H139:I139"/>
    <mergeCell ref="B140:C140"/>
    <mergeCell ref="D140:E140"/>
    <mergeCell ref="F140:G140"/>
    <mergeCell ref="H140:I140"/>
    <mergeCell ref="J140:K140"/>
    <mergeCell ref="L140:M140"/>
    <mergeCell ref="B134:C134"/>
    <mergeCell ref="B135:C135"/>
    <mergeCell ref="A136:B136"/>
    <mergeCell ref="C136:F136"/>
    <mergeCell ref="A137:B137"/>
    <mergeCell ref="C137:F137"/>
    <mergeCell ref="J126:J127"/>
    <mergeCell ref="K126:K127"/>
    <mergeCell ref="L126:L127"/>
    <mergeCell ref="A126:A127"/>
    <mergeCell ref="B126:B127"/>
    <mergeCell ref="C126:C127"/>
    <mergeCell ref="D126:D127"/>
    <mergeCell ref="E126:E127"/>
    <mergeCell ref="F126:F127"/>
    <mergeCell ref="G126:G127"/>
    <mergeCell ref="H126:H127"/>
    <mergeCell ref="I126:I127"/>
    <mergeCell ref="B125:C125"/>
    <mergeCell ref="D125:E125"/>
    <mergeCell ref="F125:G125"/>
    <mergeCell ref="H125:I125"/>
    <mergeCell ref="J125:K125"/>
    <mergeCell ref="L125:M125"/>
    <mergeCell ref="B121:C121"/>
    <mergeCell ref="B122:C122"/>
    <mergeCell ref="A124:B124"/>
    <mergeCell ref="C124:G124"/>
    <mergeCell ref="H124:I124"/>
    <mergeCell ref="A113:A114"/>
    <mergeCell ref="B113:B114"/>
    <mergeCell ref="C113:C114"/>
    <mergeCell ref="D113:D114"/>
    <mergeCell ref="E113:E114"/>
    <mergeCell ref="F113:F114"/>
    <mergeCell ref="G113:G114"/>
    <mergeCell ref="H113:H114"/>
    <mergeCell ref="I113:I114"/>
    <mergeCell ref="B112:C112"/>
    <mergeCell ref="D112:E112"/>
    <mergeCell ref="F112:G112"/>
    <mergeCell ref="H112:I112"/>
    <mergeCell ref="J112:K112"/>
    <mergeCell ref="L112:M112"/>
    <mergeCell ref="B109:C109"/>
    <mergeCell ref="A111:B111"/>
    <mergeCell ref="C111:G111"/>
    <mergeCell ref="H111:I111"/>
    <mergeCell ref="J100:J101"/>
    <mergeCell ref="K100:K101"/>
    <mergeCell ref="L100:L101"/>
    <mergeCell ref="M100:M101"/>
    <mergeCell ref="N99:O99"/>
    <mergeCell ref="A100:A101"/>
    <mergeCell ref="B100:B101"/>
    <mergeCell ref="C100:C101"/>
    <mergeCell ref="D100:D101"/>
    <mergeCell ref="E100:E101"/>
    <mergeCell ref="F100:F101"/>
    <mergeCell ref="G100:G101"/>
    <mergeCell ref="H100:H101"/>
    <mergeCell ref="I100:I101"/>
    <mergeCell ref="B99:C99"/>
    <mergeCell ref="D99:E99"/>
    <mergeCell ref="F99:G99"/>
    <mergeCell ref="H99:I99"/>
    <mergeCell ref="J99:K99"/>
    <mergeCell ref="L99:M99"/>
    <mergeCell ref="N100:N101"/>
    <mergeCell ref="O100:O101"/>
    <mergeCell ref="N86:O86"/>
    <mergeCell ref="A87:A88"/>
    <mergeCell ref="B87:B88"/>
    <mergeCell ref="C87:C88"/>
    <mergeCell ref="D87:D88"/>
    <mergeCell ref="E87:E88"/>
    <mergeCell ref="F87:F88"/>
    <mergeCell ref="G87:G88"/>
    <mergeCell ref="H87:H88"/>
    <mergeCell ref="I87:I88"/>
    <mergeCell ref="B86:C86"/>
    <mergeCell ref="D86:E86"/>
    <mergeCell ref="F86:G86"/>
    <mergeCell ref="H86:I86"/>
    <mergeCell ref="J86:K86"/>
    <mergeCell ref="L86:M86"/>
    <mergeCell ref="J87:J88"/>
    <mergeCell ref="K87:K88"/>
    <mergeCell ref="L87:L88"/>
    <mergeCell ref="M87:M88"/>
    <mergeCell ref="B82:C82"/>
    <mergeCell ref="B83:C83"/>
    <mergeCell ref="A85:B85"/>
    <mergeCell ref="C85:G85"/>
    <mergeCell ref="H85:I85"/>
    <mergeCell ref="H98:I98"/>
    <mergeCell ref="N73:O73"/>
    <mergeCell ref="A74:A75"/>
    <mergeCell ref="B74:B75"/>
    <mergeCell ref="C74:C75"/>
    <mergeCell ref="D74:D75"/>
    <mergeCell ref="E74:E75"/>
    <mergeCell ref="F74:F75"/>
    <mergeCell ref="G74:G75"/>
    <mergeCell ref="H74:H75"/>
    <mergeCell ref="O74:O75"/>
    <mergeCell ref="N74:N75"/>
    <mergeCell ref="I74:I75"/>
    <mergeCell ref="J74:J75"/>
    <mergeCell ref="K74:K75"/>
    <mergeCell ref="L74:L75"/>
    <mergeCell ref="M74:M75"/>
    <mergeCell ref="N87:N88"/>
    <mergeCell ref="O87:O88"/>
    <mergeCell ref="A72:B72"/>
    <mergeCell ref="C72:G72"/>
    <mergeCell ref="H72:I72"/>
    <mergeCell ref="B73:C73"/>
    <mergeCell ref="D73:E73"/>
    <mergeCell ref="F73:G73"/>
    <mergeCell ref="H73:I73"/>
    <mergeCell ref="J73:K73"/>
    <mergeCell ref="L73:M73"/>
    <mergeCell ref="O409:O410"/>
    <mergeCell ref="N408:O408"/>
    <mergeCell ref="A409:A410"/>
    <mergeCell ref="B409:B410"/>
    <mergeCell ref="C409:C410"/>
    <mergeCell ref="D409:D410"/>
    <mergeCell ref="E409:E410"/>
    <mergeCell ref="F409:F410"/>
    <mergeCell ref="G409:G410"/>
    <mergeCell ref="H409:H410"/>
    <mergeCell ref="I409:I410"/>
    <mergeCell ref="B408:C408"/>
    <mergeCell ref="D408:E408"/>
    <mergeCell ref="F408:G408"/>
    <mergeCell ref="H408:I408"/>
    <mergeCell ref="J408:K408"/>
    <mergeCell ref="L408:M408"/>
    <mergeCell ref="J409:J410"/>
    <mergeCell ref="K409:K410"/>
    <mergeCell ref="L409:L410"/>
    <mergeCell ref="N58:N59"/>
    <mergeCell ref="O58:O59"/>
    <mergeCell ref="N57:O57"/>
    <mergeCell ref="N45:N46"/>
    <mergeCell ref="O45:O46"/>
    <mergeCell ref="B57:C57"/>
    <mergeCell ref="D57:E57"/>
    <mergeCell ref="F57:G57"/>
    <mergeCell ref="H57:I57"/>
    <mergeCell ref="J57:K57"/>
    <mergeCell ref="L57:M57"/>
    <mergeCell ref="J58:J59"/>
    <mergeCell ref="K58:K59"/>
    <mergeCell ref="L58:L59"/>
    <mergeCell ref="M58:M59"/>
    <mergeCell ref="B58:B59"/>
    <mergeCell ref="C58:C59"/>
    <mergeCell ref="D58:D59"/>
    <mergeCell ref="E58:E59"/>
    <mergeCell ref="F58:F59"/>
    <mergeCell ref="G58:G59"/>
    <mergeCell ref="H58:H59"/>
    <mergeCell ref="B53:C53"/>
    <mergeCell ref="B54:C54"/>
    <mergeCell ref="N44:O44"/>
    <mergeCell ref="A45:A46"/>
    <mergeCell ref="B45:B46"/>
    <mergeCell ref="C45:C46"/>
    <mergeCell ref="D45:D46"/>
    <mergeCell ref="E45:E46"/>
    <mergeCell ref="F45:F46"/>
    <mergeCell ref="G45:G46"/>
    <mergeCell ref="H45:H46"/>
    <mergeCell ref="I45:I46"/>
    <mergeCell ref="B44:C44"/>
    <mergeCell ref="D44:E44"/>
    <mergeCell ref="F44:G44"/>
    <mergeCell ref="H44:I44"/>
    <mergeCell ref="J44:K44"/>
    <mergeCell ref="L44:M44"/>
    <mergeCell ref="J45:J46"/>
    <mergeCell ref="K45:K46"/>
    <mergeCell ref="L45:L46"/>
    <mergeCell ref="M45:M46"/>
    <mergeCell ref="N32:N33"/>
    <mergeCell ref="O32:O33"/>
    <mergeCell ref="N31:O31"/>
    <mergeCell ref="A32:A33"/>
    <mergeCell ref="B32:B33"/>
    <mergeCell ref="C32:C33"/>
    <mergeCell ref="D32:D33"/>
    <mergeCell ref="E32:E33"/>
    <mergeCell ref="F32:F33"/>
    <mergeCell ref="G32:G33"/>
    <mergeCell ref="H32:H33"/>
    <mergeCell ref="I32:I33"/>
    <mergeCell ref="B31:C31"/>
    <mergeCell ref="D31:E31"/>
    <mergeCell ref="F31:G31"/>
    <mergeCell ref="H31:I31"/>
    <mergeCell ref="J31:K31"/>
    <mergeCell ref="L31:M31"/>
    <mergeCell ref="J32:J33"/>
    <mergeCell ref="K32:K33"/>
    <mergeCell ref="L32:L33"/>
    <mergeCell ref="M32:M33"/>
    <mergeCell ref="O19:O20"/>
    <mergeCell ref="N18:O18"/>
    <mergeCell ref="A19:A20"/>
    <mergeCell ref="B19:B20"/>
    <mergeCell ref="C19:C20"/>
    <mergeCell ref="D19:D20"/>
    <mergeCell ref="E19:E20"/>
    <mergeCell ref="F19:F20"/>
    <mergeCell ref="G19:G20"/>
    <mergeCell ref="H19:H20"/>
    <mergeCell ref="I19:I20"/>
    <mergeCell ref="B18:C18"/>
    <mergeCell ref="D18:E18"/>
    <mergeCell ref="F18:G18"/>
    <mergeCell ref="H18:I18"/>
    <mergeCell ref="J18:K18"/>
    <mergeCell ref="L18:M18"/>
    <mergeCell ref="J19:J20"/>
    <mergeCell ref="K19:K20"/>
    <mergeCell ref="L19:L20"/>
    <mergeCell ref="M19:M20"/>
    <mergeCell ref="A1:B1"/>
    <mergeCell ref="C1:F1"/>
    <mergeCell ref="A2:B2"/>
    <mergeCell ref="C2:F2"/>
    <mergeCell ref="A17:B17"/>
    <mergeCell ref="C17:G17"/>
    <mergeCell ref="H17:I17"/>
    <mergeCell ref="B27:C27"/>
    <mergeCell ref="N19:N20"/>
    <mergeCell ref="C7:K7"/>
    <mergeCell ref="C5:N5"/>
    <mergeCell ref="C4:N4"/>
    <mergeCell ref="A56:B56"/>
    <mergeCell ref="C56:G56"/>
    <mergeCell ref="A420:B420"/>
    <mergeCell ref="C420:G420"/>
    <mergeCell ref="H420:I420"/>
    <mergeCell ref="I58:I59"/>
    <mergeCell ref="H56:I56"/>
    <mergeCell ref="B66:C66"/>
    <mergeCell ref="B67:C67"/>
    <mergeCell ref="A407:B407"/>
    <mergeCell ref="C407:G407"/>
    <mergeCell ref="H407:I407"/>
    <mergeCell ref="A58:A59"/>
    <mergeCell ref="B95:C95"/>
    <mergeCell ref="B96:C96"/>
    <mergeCell ref="A98:B98"/>
    <mergeCell ref="C98:G98"/>
    <mergeCell ref="B108:C108"/>
    <mergeCell ref="B417:C417"/>
    <mergeCell ref="B418:C418"/>
    <mergeCell ref="A69:B69"/>
    <mergeCell ref="C69:F69"/>
    <mergeCell ref="A70:B70"/>
    <mergeCell ref="C70:F70"/>
    <mergeCell ref="B28:C28"/>
    <mergeCell ref="A30:B30"/>
    <mergeCell ref="C30:G30"/>
    <mergeCell ref="H30:I30"/>
    <mergeCell ref="B40:C40"/>
    <mergeCell ref="B41:C41"/>
    <mergeCell ref="A43:B43"/>
    <mergeCell ref="C43:G43"/>
    <mergeCell ref="H43:I43"/>
    <mergeCell ref="B421:C421"/>
    <mergeCell ref="D421:E421"/>
    <mergeCell ref="F421:G421"/>
    <mergeCell ref="H421:I421"/>
    <mergeCell ref="J421:K421"/>
    <mergeCell ref="L421:M421"/>
    <mergeCell ref="N421:O421"/>
    <mergeCell ref="A422:A423"/>
    <mergeCell ref="B422:B423"/>
    <mergeCell ref="C422:C423"/>
    <mergeCell ref="D422:D423"/>
    <mergeCell ref="E422:E423"/>
    <mergeCell ref="F422:F423"/>
    <mergeCell ref="G422:G423"/>
    <mergeCell ref="H422:H423"/>
    <mergeCell ref="I422:I423"/>
    <mergeCell ref="J422:J423"/>
    <mergeCell ref="K422:K423"/>
    <mergeCell ref="L422:L423"/>
    <mergeCell ref="M422:M423"/>
    <mergeCell ref="N422:N423"/>
    <mergeCell ref="O422:O423"/>
    <mergeCell ref="B430:C430"/>
    <mergeCell ref="B431:C431"/>
    <mergeCell ref="A433:B433"/>
    <mergeCell ref="C433:G433"/>
    <mergeCell ref="H433:I433"/>
    <mergeCell ref="B434:C434"/>
    <mergeCell ref="D434:E434"/>
    <mergeCell ref="F434:G434"/>
    <mergeCell ref="H434:I434"/>
    <mergeCell ref="J434:K434"/>
    <mergeCell ref="L434:M434"/>
    <mergeCell ref="N434:O434"/>
    <mergeCell ref="A435:A436"/>
    <mergeCell ref="B435:B436"/>
    <mergeCell ref="C435:C436"/>
    <mergeCell ref="D435:D436"/>
    <mergeCell ref="E435:E436"/>
    <mergeCell ref="F435:F436"/>
    <mergeCell ref="G435:G436"/>
    <mergeCell ref="H435:H436"/>
    <mergeCell ref="I435:I436"/>
    <mergeCell ref="J435:J436"/>
    <mergeCell ref="K435:K436"/>
    <mergeCell ref="L435:L436"/>
    <mergeCell ref="M435:M436"/>
    <mergeCell ref="N435:N436"/>
    <mergeCell ref="O435:O436"/>
    <mergeCell ref="B443:C443"/>
    <mergeCell ref="B444:C444"/>
    <mergeCell ref="A446:B446"/>
    <mergeCell ref="C446:G446"/>
    <mergeCell ref="H446:I446"/>
    <mergeCell ref="B447:C447"/>
    <mergeCell ref="D447:E447"/>
    <mergeCell ref="F447:G447"/>
    <mergeCell ref="H447:I447"/>
    <mergeCell ref="J447:K447"/>
    <mergeCell ref="L447:M447"/>
    <mergeCell ref="J446:N446"/>
    <mergeCell ref="N447:O447"/>
    <mergeCell ref="A448:A449"/>
    <mergeCell ref="B448:B449"/>
    <mergeCell ref="C448:C449"/>
    <mergeCell ref="D448:D449"/>
    <mergeCell ref="E448:E449"/>
    <mergeCell ref="F448:F449"/>
    <mergeCell ref="G448:G449"/>
    <mergeCell ref="H448:H449"/>
    <mergeCell ref="I448:I449"/>
    <mergeCell ref="J448:J449"/>
    <mergeCell ref="K448:K449"/>
    <mergeCell ref="L448:L449"/>
    <mergeCell ref="M448:M449"/>
    <mergeCell ref="N448:N449"/>
    <mergeCell ref="O448:O449"/>
    <mergeCell ref="B456:C456"/>
    <mergeCell ref="B457:C457"/>
    <mergeCell ref="A459:B459"/>
    <mergeCell ref="C459:G459"/>
    <mergeCell ref="H459:I459"/>
    <mergeCell ref="B460:C460"/>
    <mergeCell ref="D460:E460"/>
    <mergeCell ref="F460:G460"/>
    <mergeCell ref="H460:I460"/>
    <mergeCell ref="J460:K460"/>
    <mergeCell ref="L460:M460"/>
    <mergeCell ref="J459:N459"/>
    <mergeCell ref="B469:C469"/>
    <mergeCell ref="B470:C470"/>
    <mergeCell ref="N460:O460"/>
    <mergeCell ref="A461:A462"/>
    <mergeCell ref="B461:B462"/>
    <mergeCell ref="C461:C462"/>
    <mergeCell ref="D461:D462"/>
    <mergeCell ref="E461:E462"/>
    <mergeCell ref="F461:F462"/>
    <mergeCell ref="G461:G462"/>
    <mergeCell ref="H461:H462"/>
    <mergeCell ref="I461:I462"/>
    <mergeCell ref="J461:J462"/>
    <mergeCell ref="K461:K462"/>
    <mergeCell ref="L461:L462"/>
    <mergeCell ref="M461:M462"/>
    <mergeCell ref="N461:N462"/>
    <mergeCell ref="O461:O462"/>
  </mergeCells>
  <dataValidations count="1">
    <dataValidation type="list" allowBlank="1" showInputMessage="1" showErrorMessage="1" sqref="A21:A25 A450:A454 A424:A428 A383:A387 A370:A374 A357:A361 A344:A348 A329:A333 A316:A320 A303:A307 A290:A294 A277:A281 A262:A266 A249:A253 A223:A227 A195:A199 A182:A186 A169:A173 A156:A160 A143:A147 A128:A132 A115:A119 A102:A106 A89:A93 A76:A80 A411:A415 A60:A64 A47:A51 A34:A38 A210:A214 A236:A240 A396:A400 A437:A441 A463:A467" xr:uid="{00000000-0002-0000-0400-000000000000}">
      <formula1>$B$508:$B$515</formula1>
    </dataValidation>
  </dataValidations>
  <printOptions horizontalCentered="1"/>
  <pageMargins left="0.35" right="0.35" top="0.75" bottom="0.75" header="0.45" footer="0.45"/>
  <pageSetup scale="76" fitToHeight="0" orientation="portrait" r:id="rId1"/>
  <headerFooter>
    <oddHeader>&amp;CNew York State Homes and Community Renewal Housing Credit Cost Certification</oddHeader>
  </headerFooter>
  <rowBreaks count="6" manualBreakCount="6">
    <brk id="68" max="14" man="1"/>
    <brk id="135" max="14" man="1"/>
    <brk id="202" max="14" man="1"/>
    <brk id="269" max="14" man="1"/>
    <brk id="336" max="14" man="1"/>
    <brk id="403" max="14"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1:AE148"/>
  <sheetViews>
    <sheetView zoomScaleNormal="100" workbookViewId="0">
      <selection activeCell="C1" sqref="C1:E1"/>
    </sheetView>
  </sheetViews>
  <sheetFormatPr defaultColWidth="9.140625" defaultRowHeight="11.25" x14ac:dyDescent="0.2"/>
  <cols>
    <col min="1" max="1" width="3.28515625" style="68" customWidth="1"/>
    <col min="2" max="2" width="22.140625" style="24" customWidth="1"/>
    <col min="3" max="12" width="10" style="24" customWidth="1"/>
    <col min="13" max="16" width="10" style="24" hidden="1" customWidth="1"/>
    <col min="17" max="24" width="10" style="24" customWidth="1"/>
    <col min="25" max="25" width="3.28515625" style="24" customWidth="1"/>
    <col min="26" max="26" width="22.7109375" style="24" customWidth="1"/>
    <col min="27" max="16384" width="9.140625" style="24"/>
  </cols>
  <sheetData>
    <row r="1" spans="1:26" ht="12.75" customHeight="1" x14ac:dyDescent="0.2">
      <c r="A1" s="254"/>
      <c r="B1" s="51" t="s">
        <v>58</v>
      </c>
      <c r="C1" s="1115" t="str">
        <f>'Summary &amp; Dec of Subsidies'!D3</f>
        <v xml:space="preserve"> </v>
      </c>
      <c r="D1" s="1116"/>
      <c r="E1" s="1116"/>
      <c r="J1" s="57"/>
      <c r="K1" s="57"/>
      <c r="L1" s="57"/>
      <c r="M1" s="57"/>
      <c r="N1" s="57"/>
      <c r="O1" s="57"/>
      <c r="P1" s="57"/>
      <c r="V1" s="26"/>
      <c r="W1" s="265"/>
      <c r="X1" s="265"/>
    </row>
    <row r="2" spans="1:26" ht="12.75" customHeight="1" x14ac:dyDescent="0.2">
      <c r="B2" s="57" t="s">
        <v>254</v>
      </c>
      <c r="C2" s="171" t="str">
        <f>'Summary &amp; Dec of Subsidies'!D4</f>
        <v xml:space="preserve"> </v>
      </c>
      <c r="D2" s="116"/>
      <c r="E2" s="116"/>
      <c r="J2" s="57"/>
      <c r="K2" s="57"/>
      <c r="L2" s="57"/>
      <c r="M2" s="57"/>
      <c r="N2" s="57"/>
      <c r="O2" s="57"/>
      <c r="P2" s="57"/>
      <c r="V2" s="64"/>
      <c r="W2" s="64"/>
      <c r="X2" s="64"/>
    </row>
    <row r="3" spans="1:26" ht="12.75" customHeight="1" x14ac:dyDescent="0.2">
      <c r="A3" s="19"/>
      <c r="C3" s="58"/>
      <c r="D3" s="20" t="s">
        <v>220</v>
      </c>
      <c r="E3" s="393" t="str">
        <f>'LIHTC AppFraction'!C3</f>
        <v xml:space="preserve"> </v>
      </c>
      <c r="F3" s="197"/>
      <c r="W3" s="25"/>
      <c r="X3" s="25"/>
    </row>
    <row r="4" spans="1:26" ht="12.75" customHeight="1" x14ac:dyDescent="0.2">
      <c r="A4" s="1124"/>
      <c r="B4" s="1129" t="s">
        <v>101</v>
      </c>
      <c r="C4" s="1142">
        <f>'Summary &amp; Dec of Subsidies'!A41</f>
        <v>0</v>
      </c>
      <c r="D4" s="1117">
        <f>'Summary &amp; Dec of Subsidies'!A42</f>
        <v>0</v>
      </c>
      <c r="E4" s="1117">
        <f>'Summary &amp; Dec of Subsidies'!A43</f>
        <v>0</v>
      </c>
      <c r="F4" s="1117">
        <f>'Summary &amp; Dec of Subsidies'!A44</f>
        <v>0</v>
      </c>
      <c r="G4" s="1117">
        <f>'Summary &amp; Dec of Subsidies'!A45</f>
        <v>0</v>
      </c>
      <c r="H4" s="1117">
        <f>'Summary &amp; Dec of Subsidies'!A46</f>
        <v>0</v>
      </c>
      <c r="I4" s="1117">
        <f>'Summary &amp; Dec of Subsidies'!A47</f>
        <v>0</v>
      </c>
      <c r="J4" s="1117">
        <f>'Summary &amp; Dec of Subsidies'!A48</f>
        <v>0</v>
      </c>
      <c r="K4" s="1117">
        <f>'Summary &amp; Dec of Subsidies'!A49</f>
        <v>0</v>
      </c>
      <c r="L4" s="1117">
        <f>'Summary &amp; Dec of Subsidies'!A50</f>
        <v>0</v>
      </c>
      <c r="M4" s="1117">
        <f>'Summary &amp; Dec of Subsidies'!A51</f>
        <v>0</v>
      </c>
      <c r="N4" s="1117">
        <f>'Summary &amp; Dec of Subsidies'!A52</f>
        <v>0</v>
      </c>
      <c r="O4" s="1117">
        <f>'Summary &amp; Dec of Subsidies'!A53</f>
        <v>0</v>
      </c>
      <c r="P4" s="1144">
        <f>'Summary &amp; Dec of Subsidies'!A54</f>
        <v>0</v>
      </c>
      <c r="Q4" s="1131" t="s">
        <v>53</v>
      </c>
      <c r="R4" s="1152" t="s">
        <v>223</v>
      </c>
      <c r="S4" s="1111" t="s">
        <v>273</v>
      </c>
      <c r="T4" s="1113" t="s">
        <v>317</v>
      </c>
      <c r="U4" s="1154" t="s">
        <v>269</v>
      </c>
      <c r="V4" s="1126" t="s">
        <v>209</v>
      </c>
      <c r="W4" s="1127"/>
      <c r="X4" s="1139" t="s">
        <v>251</v>
      </c>
      <c r="Y4" s="1124"/>
      <c r="Z4" s="1135" t="s">
        <v>101</v>
      </c>
    </row>
    <row r="5" spans="1:26" ht="22.5" customHeight="1" x14ac:dyDescent="0.2">
      <c r="A5" s="1125"/>
      <c r="B5" s="1130"/>
      <c r="C5" s="1143"/>
      <c r="D5" s="1118"/>
      <c r="E5" s="1118"/>
      <c r="F5" s="1118"/>
      <c r="G5" s="1118"/>
      <c r="H5" s="1118"/>
      <c r="I5" s="1118"/>
      <c r="J5" s="1118"/>
      <c r="K5" s="1118"/>
      <c r="L5" s="1118"/>
      <c r="M5" s="1118"/>
      <c r="N5" s="1118"/>
      <c r="O5" s="1118"/>
      <c r="P5" s="1145"/>
      <c r="Q5" s="1132"/>
      <c r="R5" s="1153"/>
      <c r="S5" s="1112"/>
      <c r="T5" s="1114"/>
      <c r="U5" s="1155"/>
      <c r="V5" s="707" t="s">
        <v>247</v>
      </c>
      <c r="W5" s="448" t="s">
        <v>198</v>
      </c>
      <c r="X5" s="1140"/>
      <c r="Y5" s="1125"/>
      <c r="Z5" s="1136"/>
    </row>
    <row r="6" spans="1:26" ht="12" customHeight="1" x14ac:dyDescent="0.2">
      <c r="A6" s="582">
        <v>1</v>
      </c>
      <c r="B6" s="587" t="s">
        <v>2</v>
      </c>
      <c r="C6" s="574">
        <v>0</v>
      </c>
      <c r="D6" s="561">
        <v>0</v>
      </c>
      <c r="E6" s="561">
        <v>0</v>
      </c>
      <c r="F6" s="561">
        <v>0</v>
      </c>
      <c r="G6" s="561">
        <v>0</v>
      </c>
      <c r="H6" s="561">
        <v>0</v>
      </c>
      <c r="I6" s="561">
        <v>0</v>
      </c>
      <c r="J6" s="561">
        <v>0</v>
      </c>
      <c r="K6" s="561">
        <v>0</v>
      </c>
      <c r="L6" s="561">
        <v>0</v>
      </c>
      <c r="M6" s="561">
        <v>0</v>
      </c>
      <c r="N6" s="561">
        <v>0</v>
      </c>
      <c r="O6" s="561">
        <v>0</v>
      </c>
      <c r="P6" s="595">
        <v>0</v>
      </c>
      <c r="Q6" s="608">
        <f>SUM(C6:P6)</f>
        <v>0</v>
      </c>
      <c r="R6" s="574">
        <v>0</v>
      </c>
      <c r="S6" s="561">
        <v>0</v>
      </c>
      <c r="T6" s="595">
        <v>0</v>
      </c>
      <c r="U6" s="622">
        <f>Q6-S6-T6</f>
        <v>0</v>
      </c>
      <c r="V6" s="615">
        <v>0</v>
      </c>
      <c r="W6" s="614">
        <f>Q6</f>
        <v>0</v>
      </c>
      <c r="X6" s="628">
        <f>S6+T6</f>
        <v>0</v>
      </c>
      <c r="Y6" s="582">
        <v>1</v>
      </c>
      <c r="Z6" s="587" t="s">
        <v>2</v>
      </c>
    </row>
    <row r="7" spans="1:26" ht="12" customHeight="1" x14ac:dyDescent="0.2">
      <c r="A7" s="583">
        <v>2</v>
      </c>
      <c r="B7" s="588" t="s">
        <v>0</v>
      </c>
      <c r="C7" s="575">
        <v>0</v>
      </c>
      <c r="D7" s="572">
        <v>0</v>
      </c>
      <c r="E7" s="572">
        <v>0</v>
      </c>
      <c r="F7" s="572">
        <v>0</v>
      </c>
      <c r="G7" s="572">
        <v>0</v>
      </c>
      <c r="H7" s="572">
        <v>0</v>
      </c>
      <c r="I7" s="572">
        <v>0</v>
      </c>
      <c r="J7" s="572">
        <v>0</v>
      </c>
      <c r="K7" s="572">
        <v>0</v>
      </c>
      <c r="L7" s="572">
        <v>0</v>
      </c>
      <c r="M7" s="572">
        <v>0</v>
      </c>
      <c r="N7" s="572">
        <v>0</v>
      </c>
      <c r="O7" s="572">
        <v>0</v>
      </c>
      <c r="P7" s="596">
        <v>0</v>
      </c>
      <c r="Q7" s="609">
        <f>SUM(C7:P7)</f>
        <v>0</v>
      </c>
      <c r="R7" s="575">
        <v>0</v>
      </c>
      <c r="S7" s="572">
        <v>0</v>
      </c>
      <c r="T7" s="596">
        <v>0</v>
      </c>
      <c r="U7" s="623">
        <f>Q7-S7-T7</f>
        <v>0</v>
      </c>
      <c r="V7" s="616">
        <v>0</v>
      </c>
      <c r="W7" s="580">
        <f>Q7-T7-V7</f>
        <v>0</v>
      </c>
      <c r="X7" s="601">
        <f>S7+T7</f>
        <v>0</v>
      </c>
      <c r="Y7" s="585">
        <v>2</v>
      </c>
      <c r="Z7" s="588" t="s">
        <v>0</v>
      </c>
    </row>
    <row r="8" spans="1:26" ht="12" customHeight="1" x14ac:dyDescent="0.2">
      <c r="A8" s="584">
        <v>3</v>
      </c>
      <c r="B8" s="589" t="s">
        <v>57</v>
      </c>
      <c r="C8" s="576">
        <f t="shared" ref="C8:Q8" si="0">SUM(C6:C7)</f>
        <v>0</v>
      </c>
      <c r="D8" s="571">
        <f t="shared" si="0"/>
        <v>0</v>
      </c>
      <c r="E8" s="571">
        <f t="shared" si="0"/>
        <v>0</v>
      </c>
      <c r="F8" s="571">
        <f t="shared" si="0"/>
        <v>0</v>
      </c>
      <c r="G8" s="571">
        <f t="shared" si="0"/>
        <v>0</v>
      </c>
      <c r="H8" s="571">
        <f t="shared" si="0"/>
        <v>0</v>
      </c>
      <c r="I8" s="571">
        <f t="shared" si="0"/>
        <v>0</v>
      </c>
      <c r="J8" s="571">
        <f>SUM(J6:J7)</f>
        <v>0</v>
      </c>
      <c r="K8" s="571">
        <f>SUM(K6:K7)</f>
        <v>0</v>
      </c>
      <c r="L8" s="571">
        <f>SUM(L6:L7)</f>
        <v>0</v>
      </c>
      <c r="M8" s="571">
        <f t="shared" ref="M8:P8" si="1">SUM(M6:M7)</f>
        <v>0</v>
      </c>
      <c r="N8" s="571">
        <f t="shared" si="1"/>
        <v>0</v>
      </c>
      <c r="O8" s="571">
        <f t="shared" si="1"/>
        <v>0</v>
      </c>
      <c r="P8" s="597">
        <f t="shared" si="1"/>
        <v>0</v>
      </c>
      <c r="Q8" s="610">
        <f t="shared" si="0"/>
        <v>0</v>
      </c>
      <c r="R8" s="576">
        <f>SUM(R6:R7)</f>
        <v>0</v>
      </c>
      <c r="S8" s="571">
        <f>SUM(S6:S7)</f>
        <v>0</v>
      </c>
      <c r="T8" s="597">
        <f t="shared" ref="T8:U8" si="2">SUM(T6:T7)</f>
        <v>0</v>
      </c>
      <c r="U8" s="604">
        <f t="shared" si="2"/>
        <v>0</v>
      </c>
      <c r="V8" s="617">
        <f>SUM(V6:V7)</f>
        <v>0</v>
      </c>
      <c r="W8" s="576">
        <f>SUM(W6:W7)</f>
        <v>0</v>
      </c>
      <c r="X8" s="597">
        <f>SUM(X6:X7)</f>
        <v>0</v>
      </c>
      <c r="Y8" s="726">
        <v>3</v>
      </c>
      <c r="Z8" s="589" t="s">
        <v>57</v>
      </c>
    </row>
    <row r="9" spans="1:26" ht="12" customHeight="1" x14ac:dyDescent="0.2">
      <c r="A9" s="584"/>
      <c r="B9" s="590" t="s">
        <v>98</v>
      </c>
      <c r="C9" s="577"/>
      <c r="D9" s="565"/>
      <c r="E9" s="565"/>
      <c r="F9" s="565"/>
      <c r="G9" s="565"/>
      <c r="H9" s="565"/>
      <c r="I9" s="565"/>
      <c r="J9" s="567"/>
      <c r="K9" s="567"/>
      <c r="L9" s="567"/>
      <c r="M9" s="567"/>
      <c r="N9" s="567"/>
      <c r="O9" s="567"/>
      <c r="P9" s="598"/>
      <c r="Q9" s="611"/>
      <c r="R9" s="606"/>
      <c r="S9" s="567"/>
      <c r="T9" s="598"/>
      <c r="U9" s="624"/>
      <c r="V9" s="618"/>
      <c r="W9" s="577"/>
      <c r="X9" s="598"/>
      <c r="Y9" s="584"/>
      <c r="Z9" s="590" t="s">
        <v>98</v>
      </c>
    </row>
    <row r="10" spans="1:26" ht="12" customHeight="1" x14ac:dyDescent="0.2">
      <c r="A10" s="583">
        <v>4</v>
      </c>
      <c r="B10" s="591" t="s">
        <v>23</v>
      </c>
      <c r="C10" s="578">
        <v>0</v>
      </c>
      <c r="D10" s="564">
        <v>0</v>
      </c>
      <c r="E10" s="564">
        <v>0</v>
      </c>
      <c r="F10" s="564">
        <v>0</v>
      </c>
      <c r="G10" s="564">
        <v>0</v>
      </c>
      <c r="H10" s="564">
        <v>0</v>
      </c>
      <c r="I10" s="564">
        <v>0</v>
      </c>
      <c r="J10" s="564">
        <v>0</v>
      </c>
      <c r="K10" s="564">
        <v>0</v>
      </c>
      <c r="L10" s="564">
        <v>0</v>
      </c>
      <c r="M10" s="564">
        <v>0</v>
      </c>
      <c r="N10" s="564">
        <v>0</v>
      </c>
      <c r="O10" s="564">
        <v>0</v>
      </c>
      <c r="P10" s="599">
        <v>0</v>
      </c>
      <c r="Q10" s="612">
        <f>SUM(C10:P10)</f>
        <v>0</v>
      </c>
      <c r="R10" s="578">
        <v>0</v>
      </c>
      <c r="S10" s="564">
        <v>0</v>
      </c>
      <c r="T10" s="599">
        <v>0</v>
      </c>
      <c r="U10" s="625">
        <f t="shared" ref="U10:U40" si="3">Q10-S10-T10</f>
        <v>0</v>
      </c>
      <c r="V10" s="619">
        <v>0</v>
      </c>
      <c r="W10" s="577">
        <f t="shared" ref="W10:W40" si="4">Q10-T10-V10</f>
        <v>0</v>
      </c>
      <c r="X10" s="629">
        <f t="shared" ref="X10:X40" si="5">S10+T10</f>
        <v>0</v>
      </c>
      <c r="Y10" s="584">
        <v>4</v>
      </c>
      <c r="Z10" s="591" t="s">
        <v>23</v>
      </c>
    </row>
    <row r="11" spans="1:26" ht="12" customHeight="1" x14ac:dyDescent="0.2">
      <c r="A11" s="583">
        <v>5</v>
      </c>
      <c r="B11" s="591" t="s">
        <v>366</v>
      </c>
      <c r="C11" s="578">
        <v>0</v>
      </c>
      <c r="D11" s="564">
        <v>0</v>
      </c>
      <c r="E11" s="564">
        <v>0</v>
      </c>
      <c r="F11" s="564">
        <v>0</v>
      </c>
      <c r="G11" s="564">
        <v>0</v>
      </c>
      <c r="H11" s="564">
        <v>0</v>
      </c>
      <c r="I11" s="564">
        <v>0</v>
      </c>
      <c r="J11" s="564">
        <v>0</v>
      </c>
      <c r="K11" s="564">
        <v>0</v>
      </c>
      <c r="L11" s="564">
        <v>0</v>
      </c>
      <c r="M11" s="564">
        <v>0</v>
      </c>
      <c r="N11" s="564">
        <v>0</v>
      </c>
      <c r="O11" s="564">
        <v>0</v>
      </c>
      <c r="P11" s="599">
        <v>0</v>
      </c>
      <c r="Q11" s="612">
        <f t="shared" ref="Q11:Q40" si="6">SUM(C11:P11)</f>
        <v>0</v>
      </c>
      <c r="R11" s="578">
        <v>0</v>
      </c>
      <c r="S11" s="564">
        <v>0</v>
      </c>
      <c r="T11" s="599">
        <v>0</v>
      </c>
      <c r="U11" s="625">
        <f t="shared" si="3"/>
        <v>0</v>
      </c>
      <c r="V11" s="619">
        <v>0</v>
      </c>
      <c r="W11" s="577">
        <f t="shared" si="4"/>
        <v>0</v>
      </c>
      <c r="X11" s="629">
        <f t="shared" si="5"/>
        <v>0</v>
      </c>
      <c r="Y11" s="584">
        <v>5</v>
      </c>
      <c r="Z11" s="591" t="s">
        <v>33</v>
      </c>
    </row>
    <row r="12" spans="1:26" ht="12" customHeight="1" x14ac:dyDescent="0.2">
      <c r="A12" s="583">
        <v>6</v>
      </c>
      <c r="B12" s="591" t="s">
        <v>24</v>
      </c>
      <c r="C12" s="578">
        <v>0</v>
      </c>
      <c r="D12" s="564">
        <v>0</v>
      </c>
      <c r="E12" s="564">
        <v>0</v>
      </c>
      <c r="F12" s="564">
        <v>0</v>
      </c>
      <c r="G12" s="564">
        <v>0</v>
      </c>
      <c r="H12" s="564">
        <v>0</v>
      </c>
      <c r="I12" s="564">
        <v>0</v>
      </c>
      <c r="J12" s="564">
        <v>0</v>
      </c>
      <c r="K12" s="564">
        <v>0</v>
      </c>
      <c r="L12" s="564">
        <v>0</v>
      </c>
      <c r="M12" s="564">
        <v>0</v>
      </c>
      <c r="N12" s="564">
        <v>0</v>
      </c>
      <c r="O12" s="564">
        <v>0</v>
      </c>
      <c r="P12" s="599">
        <v>0</v>
      </c>
      <c r="Q12" s="612">
        <f t="shared" si="6"/>
        <v>0</v>
      </c>
      <c r="R12" s="578">
        <v>0</v>
      </c>
      <c r="S12" s="564">
        <v>0</v>
      </c>
      <c r="T12" s="599">
        <v>0</v>
      </c>
      <c r="U12" s="625">
        <f t="shared" si="3"/>
        <v>0</v>
      </c>
      <c r="V12" s="619">
        <v>0</v>
      </c>
      <c r="W12" s="577">
        <f t="shared" si="4"/>
        <v>0</v>
      </c>
      <c r="X12" s="629">
        <f t="shared" si="5"/>
        <v>0</v>
      </c>
      <c r="Y12" s="584">
        <v>6</v>
      </c>
      <c r="Z12" s="591" t="s">
        <v>24</v>
      </c>
    </row>
    <row r="13" spans="1:26" ht="12" customHeight="1" x14ac:dyDescent="0.2">
      <c r="A13" s="583">
        <v>7</v>
      </c>
      <c r="B13" s="591" t="s">
        <v>312</v>
      </c>
      <c r="C13" s="578">
        <v>0</v>
      </c>
      <c r="D13" s="564">
        <v>0</v>
      </c>
      <c r="E13" s="564">
        <v>0</v>
      </c>
      <c r="F13" s="564">
        <v>0</v>
      </c>
      <c r="G13" s="564">
        <v>0</v>
      </c>
      <c r="H13" s="564">
        <v>0</v>
      </c>
      <c r="I13" s="564">
        <v>0</v>
      </c>
      <c r="J13" s="564">
        <v>0</v>
      </c>
      <c r="K13" s="564">
        <v>0</v>
      </c>
      <c r="L13" s="564">
        <v>0</v>
      </c>
      <c r="M13" s="564">
        <v>0</v>
      </c>
      <c r="N13" s="564">
        <v>0</v>
      </c>
      <c r="O13" s="564">
        <v>0</v>
      </c>
      <c r="P13" s="599">
        <v>0</v>
      </c>
      <c r="Q13" s="612">
        <f t="shared" si="6"/>
        <v>0</v>
      </c>
      <c r="R13" s="578">
        <v>0</v>
      </c>
      <c r="S13" s="564">
        <v>0</v>
      </c>
      <c r="T13" s="599">
        <v>0</v>
      </c>
      <c r="U13" s="625">
        <f t="shared" si="3"/>
        <v>0</v>
      </c>
      <c r="V13" s="619">
        <v>0</v>
      </c>
      <c r="W13" s="577">
        <f t="shared" si="4"/>
        <v>0</v>
      </c>
      <c r="X13" s="629">
        <f t="shared" si="5"/>
        <v>0</v>
      </c>
      <c r="Y13" s="584">
        <v>7</v>
      </c>
      <c r="Z13" s="591" t="s">
        <v>312</v>
      </c>
    </row>
    <row r="14" spans="1:26" ht="12" customHeight="1" x14ac:dyDescent="0.2">
      <c r="A14" s="583">
        <v>8</v>
      </c>
      <c r="B14" s="591" t="s">
        <v>313</v>
      </c>
      <c r="C14" s="578">
        <v>0</v>
      </c>
      <c r="D14" s="564">
        <v>0</v>
      </c>
      <c r="E14" s="564">
        <v>0</v>
      </c>
      <c r="F14" s="564">
        <v>0</v>
      </c>
      <c r="G14" s="564">
        <v>0</v>
      </c>
      <c r="H14" s="564">
        <v>0</v>
      </c>
      <c r="I14" s="564">
        <v>0</v>
      </c>
      <c r="J14" s="564">
        <v>0</v>
      </c>
      <c r="K14" s="564">
        <v>0</v>
      </c>
      <c r="L14" s="564">
        <v>0</v>
      </c>
      <c r="M14" s="564">
        <v>0</v>
      </c>
      <c r="N14" s="564">
        <v>0</v>
      </c>
      <c r="O14" s="564">
        <v>0</v>
      </c>
      <c r="P14" s="599">
        <v>0</v>
      </c>
      <c r="Q14" s="612">
        <f t="shared" si="6"/>
        <v>0</v>
      </c>
      <c r="R14" s="578">
        <v>0</v>
      </c>
      <c r="S14" s="564">
        <v>0</v>
      </c>
      <c r="T14" s="599">
        <v>0</v>
      </c>
      <c r="U14" s="625">
        <f t="shared" si="3"/>
        <v>0</v>
      </c>
      <c r="V14" s="619">
        <v>0</v>
      </c>
      <c r="W14" s="577">
        <f t="shared" si="4"/>
        <v>0</v>
      </c>
      <c r="X14" s="629">
        <f t="shared" si="5"/>
        <v>0</v>
      </c>
      <c r="Y14" s="584">
        <v>8</v>
      </c>
      <c r="Z14" s="591" t="s">
        <v>313</v>
      </c>
    </row>
    <row r="15" spans="1:26" ht="12" customHeight="1" x14ac:dyDescent="0.2">
      <c r="A15" s="583">
        <v>9</v>
      </c>
      <c r="B15" s="591" t="s">
        <v>25</v>
      </c>
      <c r="C15" s="578">
        <v>0</v>
      </c>
      <c r="D15" s="564">
        <v>0</v>
      </c>
      <c r="E15" s="564">
        <v>0</v>
      </c>
      <c r="F15" s="564">
        <v>0</v>
      </c>
      <c r="G15" s="564">
        <v>0</v>
      </c>
      <c r="H15" s="564">
        <v>0</v>
      </c>
      <c r="I15" s="564">
        <v>0</v>
      </c>
      <c r="J15" s="564">
        <v>0</v>
      </c>
      <c r="K15" s="564">
        <v>0</v>
      </c>
      <c r="L15" s="564">
        <v>0</v>
      </c>
      <c r="M15" s="564">
        <v>0</v>
      </c>
      <c r="N15" s="564">
        <v>0</v>
      </c>
      <c r="O15" s="564">
        <v>0</v>
      </c>
      <c r="P15" s="599">
        <v>0</v>
      </c>
      <c r="Q15" s="612">
        <f t="shared" si="6"/>
        <v>0</v>
      </c>
      <c r="R15" s="578">
        <v>0</v>
      </c>
      <c r="S15" s="564">
        <v>0</v>
      </c>
      <c r="T15" s="599">
        <v>0</v>
      </c>
      <c r="U15" s="625">
        <f t="shared" si="3"/>
        <v>0</v>
      </c>
      <c r="V15" s="619">
        <v>0</v>
      </c>
      <c r="W15" s="577">
        <f t="shared" si="4"/>
        <v>0</v>
      </c>
      <c r="X15" s="629">
        <f t="shared" si="5"/>
        <v>0</v>
      </c>
      <c r="Y15" s="584">
        <v>9</v>
      </c>
      <c r="Z15" s="591" t="s">
        <v>25</v>
      </c>
    </row>
    <row r="16" spans="1:26" ht="12" customHeight="1" x14ac:dyDescent="0.2">
      <c r="A16" s="583">
        <v>10</v>
      </c>
      <c r="B16" s="591" t="s">
        <v>26</v>
      </c>
      <c r="C16" s="578">
        <v>0</v>
      </c>
      <c r="D16" s="564">
        <v>0</v>
      </c>
      <c r="E16" s="564">
        <v>0</v>
      </c>
      <c r="F16" s="564">
        <v>0</v>
      </c>
      <c r="G16" s="564">
        <v>0</v>
      </c>
      <c r="H16" s="564">
        <v>0</v>
      </c>
      <c r="I16" s="564">
        <v>0</v>
      </c>
      <c r="J16" s="564">
        <v>0</v>
      </c>
      <c r="K16" s="564">
        <v>0</v>
      </c>
      <c r="L16" s="564">
        <v>0</v>
      </c>
      <c r="M16" s="564">
        <v>0</v>
      </c>
      <c r="N16" s="564">
        <v>0</v>
      </c>
      <c r="O16" s="564">
        <v>0</v>
      </c>
      <c r="P16" s="599">
        <v>0</v>
      </c>
      <c r="Q16" s="612">
        <f t="shared" si="6"/>
        <v>0</v>
      </c>
      <c r="R16" s="578">
        <v>0</v>
      </c>
      <c r="S16" s="564">
        <v>0</v>
      </c>
      <c r="T16" s="599">
        <v>0</v>
      </c>
      <c r="U16" s="625">
        <f t="shared" si="3"/>
        <v>0</v>
      </c>
      <c r="V16" s="619">
        <v>0</v>
      </c>
      <c r="W16" s="577">
        <f t="shared" si="4"/>
        <v>0</v>
      </c>
      <c r="X16" s="629">
        <f t="shared" si="5"/>
        <v>0</v>
      </c>
      <c r="Y16" s="584">
        <v>10</v>
      </c>
      <c r="Z16" s="591" t="s">
        <v>26</v>
      </c>
    </row>
    <row r="17" spans="1:26" ht="12" customHeight="1" x14ac:dyDescent="0.2">
      <c r="A17" s="583">
        <v>11</v>
      </c>
      <c r="B17" s="591" t="s">
        <v>4</v>
      </c>
      <c r="C17" s="578">
        <v>0</v>
      </c>
      <c r="D17" s="564">
        <v>0</v>
      </c>
      <c r="E17" s="564">
        <v>0</v>
      </c>
      <c r="F17" s="564">
        <v>0</v>
      </c>
      <c r="G17" s="564">
        <v>0</v>
      </c>
      <c r="H17" s="564">
        <v>0</v>
      </c>
      <c r="I17" s="564">
        <v>0</v>
      </c>
      <c r="J17" s="564">
        <v>0</v>
      </c>
      <c r="K17" s="564">
        <v>0</v>
      </c>
      <c r="L17" s="564">
        <v>0</v>
      </c>
      <c r="M17" s="564">
        <v>0</v>
      </c>
      <c r="N17" s="564">
        <v>0</v>
      </c>
      <c r="O17" s="564">
        <v>0</v>
      </c>
      <c r="P17" s="599">
        <v>0</v>
      </c>
      <c r="Q17" s="612">
        <f t="shared" si="6"/>
        <v>0</v>
      </c>
      <c r="R17" s="578">
        <v>0</v>
      </c>
      <c r="S17" s="564">
        <v>0</v>
      </c>
      <c r="T17" s="599">
        <v>0</v>
      </c>
      <c r="U17" s="625">
        <f t="shared" si="3"/>
        <v>0</v>
      </c>
      <c r="V17" s="619">
        <v>0</v>
      </c>
      <c r="W17" s="577">
        <f t="shared" si="4"/>
        <v>0</v>
      </c>
      <c r="X17" s="629">
        <f t="shared" si="5"/>
        <v>0</v>
      </c>
      <c r="Y17" s="584">
        <v>11</v>
      </c>
      <c r="Z17" s="591" t="s">
        <v>4</v>
      </c>
    </row>
    <row r="18" spans="1:26" ht="12" customHeight="1" x14ac:dyDescent="0.2">
      <c r="A18" s="583">
        <v>12</v>
      </c>
      <c r="B18" s="591" t="s">
        <v>342</v>
      </c>
      <c r="C18" s="578">
        <v>0</v>
      </c>
      <c r="D18" s="564">
        <v>0</v>
      </c>
      <c r="E18" s="564">
        <v>0</v>
      </c>
      <c r="F18" s="564">
        <v>0</v>
      </c>
      <c r="G18" s="564">
        <v>0</v>
      </c>
      <c r="H18" s="564">
        <v>0</v>
      </c>
      <c r="I18" s="564">
        <v>0</v>
      </c>
      <c r="J18" s="564">
        <v>0</v>
      </c>
      <c r="K18" s="564">
        <v>0</v>
      </c>
      <c r="L18" s="564">
        <v>0</v>
      </c>
      <c r="M18" s="564">
        <v>0</v>
      </c>
      <c r="N18" s="564">
        <v>0</v>
      </c>
      <c r="O18" s="564">
        <v>0</v>
      </c>
      <c r="P18" s="599">
        <v>0</v>
      </c>
      <c r="Q18" s="612">
        <f t="shared" si="6"/>
        <v>0</v>
      </c>
      <c r="R18" s="578">
        <v>0</v>
      </c>
      <c r="S18" s="564">
        <v>0</v>
      </c>
      <c r="T18" s="599">
        <v>0</v>
      </c>
      <c r="U18" s="625">
        <f t="shared" si="3"/>
        <v>0</v>
      </c>
      <c r="V18" s="619">
        <v>0</v>
      </c>
      <c r="W18" s="577">
        <f t="shared" si="4"/>
        <v>0</v>
      </c>
      <c r="X18" s="629">
        <f t="shared" si="5"/>
        <v>0</v>
      </c>
      <c r="Y18" s="584">
        <v>12</v>
      </c>
      <c r="Z18" s="591" t="s">
        <v>342</v>
      </c>
    </row>
    <row r="19" spans="1:26" ht="12" customHeight="1" x14ac:dyDescent="0.2">
      <c r="A19" s="583">
        <v>13</v>
      </c>
      <c r="B19" s="591" t="s">
        <v>27</v>
      </c>
      <c r="C19" s="578">
        <v>0</v>
      </c>
      <c r="D19" s="564">
        <v>0</v>
      </c>
      <c r="E19" s="564">
        <v>0</v>
      </c>
      <c r="F19" s="564">
        <v>0</v>
      </c>
      <c r="G19" s="564">
        <v>0</v>
      </c>
      <c r="H19" s="564">
        <v>0</v>
      </c>
      <c r="I19" s="564">
        <v>0</v>
      </c>
      <c r="J19" s="564">
        <v>0</v>
      </c>
      <c r="K19" s="564">
        <v>0</v>
      </c>
      <c r="L19" s="564">
        <v>0</v>
      </c>
      <c r="M19" s="564">
        <v>0</v>
      </c>
      <c r="N19" s="564">
        <v>0</v>
      </c>
      <c r="O19" s="564">
        <v>0</v>
      </c>
      <c r="P19" s="599">
        <v>0</v>
      </c>
      <c r="Q19" s="612">
        <f t="shared" si="6"/>
        <v>0</v>
      </c>
      <c r="R19" s="578">
        <v>0</v>
      </c>
      <c r="S19" s="564">
        <v>0</v>
      </c>
      <c r="T19" s="599">
        <v>0</v>
      </c>
      <c r="U19" s="625">
        <f t="shared" si="3"/>
        <v>0</v>
      </c>
      <c r="V19" s="619">
        <v>0</v>
      </c>
      <c r="W19" s="577">
        <f t="shared" si="4"/>
        <v>0</v>
      </c>
      <c r="X19" s="629">
        <f t="shared" si="5"/>
        <v>0</v>
      </c>
      <c r="Y19" s="584">
        <v>13</v>
      </c>
      <c r="Z19" s="591" t="s">
        <v>27</v>
      </c>
    </row>
    <row r="20" spans="1:26" ht="12" customHeight="1" x14ac:dyDescent="0.2">
      <c r="A20" s="583">
        <v>14</v>
      </c>
      <c r="B20" s="591" t="s">
        <v>28</v>
      </c>
      <c r="C20" s="578">
        <v>0</v>
      </c>
      <c r="D20" s="564">
        <v>0</v>
      </c>
      <c r="E20" s="564">
        <v>0</v>
      </c>
      <c r="F20" s="564">
        <v>0</v>
      </c>
      <c r="G20" s="564">
        <v>0</v>
      </c>
      <c r="H20" s="564">
        <v>0</v>
      </c>
      <c r="I20" s="564">
        <v>0</v>
      </c>
      <c r="J20" s="564">
        <v>0</v>
      </c>
      <c r="K20" s="564">
        <v>0</v>
      </c>
      <c r="L20" s="564">
        <v>0</v>
      </c>
      <c r="M20" s="564">
        <v>0</v>
      </c>
      <c r="N20" s="564">
        <v>0</v>
      </c>
      <c r="O20" s="564">
        <v>0</v>
      </c>
      <c r="P20" s="599">
        <v>0</v>
      </c>
      <c r="Q20" s="612">
        <f t="shared" si="6"/>
        <v>0</v>
      </c>
      <c r="R20" s="578">
        <v>0</v>
      </c>
      <c r="S20" s="564">
        <v>0</v>
      </c>
      <c r="T20" s="599">
        <v>0</v>
      </c>
      <c r="U20" s="625">
        <f t="shared" si="3"/>
        <v>0</v>
      </c>
      <c r="V20" s="619">
        <v>0</v>
      </c>
      <c r="W20" s="577">
        <f t="shared" si="4"/>
        <v>0</v>
      </c>
      <c r="X20" s="629">
        <f t="shared" si="5"/>
        <v>0</v>
      </c>
      <c r="Y20" s="584">
        <v>14</v>
      </c>
      <c r="Z20" s="591" t="s">
        <v>28</v>
      </c>
    </row>
    <row r="21" spans="1:26" ht="12" customHeight="1" x14ac:dyDescent="0.2">
      <c r="A21" s="583">
        <v>15</v>
      </c>
      <c r="B21" s="591" t="s">
        <v>29</v>
      </c>
      <c r="C21" s="578">
        <v>0</v>
      </c>
      <c r="D21" s="564">
        <v>0</v>
      </c>
      <c r="E21" s="564">
        <v>0</v>
      </c>
      <c r="F21" s="564">
        <v>0</v>
      </c>
      <c r="G21" s="564">
        <v>0</v>
      </c>
      <c r="H21" s="564">
        <v>0</v>
      </c>
      <c r="I21" s="564">
        <v>0</v>
      </c>
      <c r="J21" s="564">
        <v>0</v>
      </c>
      <c r="K21" s="564">
        <v>0</v>
      </c>
      <c r="L21" s="564">
        <v>0</v>
      </c>
      <c r="M21" s="564">
        <v>0</v>
      </c>
      <c r="N21" s="564">
        <v>0</v>
      </c>
      <c r="O21" s="564">
        <v>0</v>
      </c>
      <c r="P21" s="599">
        <v>0</v>
      </c>
      <c r="Q21" s="612">
        <f t="shared" si="6"/>
        <v>0</v>
      </c>
      <c r="R21" s="578">
        <v>0</v>
      </c>
      <c r="S21" s="564">
        <v>0</v>
      </c>
      <c r="T21" s="599">
        <v>0</v>
      </c>
      <c r="U21" s="625">
        <f t="shared" si="3"/>
        <v>0</v>
      </c>
      <c r="V21" s="619">
        <v>0</v>
      </c>
      <c r="W21" s="577">
        <f t="shared" si="4"/>
        <v>0</v>
      </c>
      <c r="X21" s="629">
        <f t="shared" si="5"/>
        <v>0</v>
      </c>
      <c r="Y21" s="584">
        <v>15</v>
      </c>
      <c r="Z21" s="591" t="s">
        <v>29</v>
      </c>
    </row>
    <row r="22" spans="1:26" ht="12" customHeight="1" x14ac:dyDescent="0.2">
      <c r="A22" s="583">
        <v>16</v>
      </c>
      <c r="B22" s="591" t="s">
        <v>47</v>
      </c>
      <c r="C22" s="578">
        <v>0</v>
      </c>
      <c r="D22" s="564">
        <v>0</v>
      </c>
      <c r="E22" s="564">
        <v>0</v>
      </c>
      <c r="F22" s="564">
        <v>0</v>
      </c>
      <c r="G22" s="564">
        <v>0</v>
      </c>
      <c r="H22" s="564">
        <v>0</v>
      </c>
      <c r="I22" s="564">
        <v>0</v>
      </c>
      <c r="J22" s="564">
        <v>0</v>
      </c>
      <c r="K22" s="564">
        <v>0</v>
      </c>
      <c r="L22" s="564">
        <v>0</v>
      </c>
      <c r="M22" s="564">
        <v>0</v>
      </c>
      <c r="N22" s="564">
        <v>0</v>
      </c>
      <c r="O22" s="564">
        <v>0</v>
      </c>
      <c r="P22" s="599">
        <v>0</v>
      </c>
      <c r="Q22" s="612">
        <f t="shared" si="6"/>
        <v>0</v>
      </c>
      <c r="R22" s="578">
        <v>0</v>
      </c>
      <c r="S22" s="564">
        <v>0</v>
      </c>
      <c r="T22" s="599">
        <v>0</v>
      </c>
      <c r="U22" s="625">
        <f t="shared" si="3"/>
        <v>0</v>
      </c>
      <c r="V22" s="619">
        <v>0</v>
      </c>
      <c r="W22" s="577">
        <f t="shared" si="4"/>
        <v>0</v>
      </c>
      <c r="X22" s="629">
        <f t="shared" si="5"/>
        <v>0</v>
      </c>
      <c r="Y22" s="584">
        <v>16</v>
      </c>
      <c r="Z22" s="591" t="s">
        <v>47</v>
      </c>
    </row>
    <row r="23" spans="1:26" ht="12" customHeight="1" x14ac:dyDescent="0.2">
      <c r="A23" s="583">
        <v>17</v>
      </c>
      <c r="B23" s="591" t="s">
        <v>30</v>
      </c>
      <c r="C23" s="578">
        <v>0</v>
      </c>
      <c r="D23" s="564">
        <v>0</v>
      </c>
      <c r="E23" s="564">
        <v>0</v>
      </c>
      <c r="F23" s="564">
        <v>0</v>
      </c>
      <c r="G23" s="564">
        <v>0</v>
      </c>
      <c r="H23" s="564">
        <v>0</v>
      </c>
      <c r="I23" s="564">
        <v>0</v>
      </c>
      <c r="J23" s="564">
        <v>0</v>
      </c>
      <c r="K23" s="564">
        <v>0</v>
      </c>
      <c r="L23" s="564">
        <v>0</v>
      </c>
      <c r="M23" s="564">
        <v>0</v>
      </c>
      <c r="N23" s="564">
        <v>0</v>
      </c>
      <c r="O23" s="564">
        <v>0</v>
      </c>
      <c r="P23" s="599">
        <v>0</v>
      </c>
      <c r="Q23" s="612">
        <f t="shared" si="6"/>
        <v>0</v>
      </c>
      <c r="R23" s="578">
        <v>0</v>
      </c>
      <c r="S23" s="564">
        <v>0</v>
      </c>
      <c r="T23" s="599">
        <v>0</v>
      </c>
      <c r="U23" s="625">
        <f t="shared" si="3"/>
        <v>0</v>
      </c>
      <c r="V23" s="619">
        <v>0</v>
      </c>
      <c r="W23" s="577">
        <f t="shared" si="4"/>
        <v>0</v>
      </c>
      <c r="X23" s="629">
        <f t="shared" si="5"/>
        <v>0</v>
      </c>
      <c r="Y23" s="584">
        <v>17</v>
      </c>
      <c r="Z23" s="591" t="s">
        <v>30</v>
      </c>
    </row>
    <row r="24" spans="1:26" ht="12" customHeight="1" x14ac:dyDescent="0.2">
      <c r="A24" s="583">
        <v>18</v>
      </c>
      <c r="B24" s="591" t="s">
        <v>31</v>
      </c>
      <c r="C24" s="578">
        <v>0</v>
      </c>
      <c r="D24" s="564">
        <v>0</v>
      </c>
      <c r="E24" s="564">
        <v>0</v>
      </c>
      <c r="F24" s="564">
        <v>0</v>
      </c>
      <c r="G24" s="564">
        <v>0</v>
      </c>
      <c r="H24" s="564">
        <v>0</v>
      </c>
      <c r="I24" s="564">
        <v>0</v>
      </c>
      <c r="J24" s="564">
        <v>0</v>
      </c>
      <c r="K24" s="564">
        <v>0</v>
      </c>
      <c r="L24" s="564">
        <v>0</v>
      </c>
      <c r="M24" s="564">
        <v>0</v>
      </c>
      <c r="N24" s="564">
        <v>0</v>
      </c>
      <c r="O24" s="564">
        <v>0</v>
      </c>
      <c r="P24" s="599">
        <v>0</v>
      </c>
      <c r="Q24" s="612">
        <f t="shared" si="6"/>
        <v>0</v>
      </c>
      <c r="R24" s="578">
        <v>0</v>
      </c>
      <c r="S24" s="564">
        <v>0</v>
      </c>
      <c r="T24" s="599">
        <v>0</v>
      </c>
      <c r="U24" s="625">
        <f t="shared" si="3"/>
        <v>0</v>
      </c>
      <c r="V24" s="619">
        <v>0</v>
      </c>
      <c r="W24" s="577">
        <f t="shared" si="4"/>
        <v>0</v>
      </c>
      <c r="X24" s="629">
        <f t="shared" si="5"/>
        <v>0</v>
      </c>
      <c r="Y24" s="584">
        <v>18</v>
      </c>
      <c r="Z24" s="591" t="s">
        <v>31</v>
      </c>
    </row>
    <row r="25" spans="1:26" ht="12" customHeight="1" x14ac:dyDescent="0.2">
      <c r="A25" s="583">
        <v>19</v>
      </c>
      <c r="B25" s="591" t="s">
        <v>32</v>
      </c>
      <c r="C25" s="578">
        <v>0</v>
      </c>
      <c r="D25" s="564">
        <v>0</v>
      </c>
      <c r="E25" s="564">
        <v>0</v>
      </c>
      <c r="F25" s="564">
        <v>0</v>
      </c>
      <c r="G25" s="564">
        <v>0</v>
      </c>
      <c r="H25" s="564">
        <v>0</v>
      </c>
      <c r="I25" s="564">
        <v>0</v>
      </c>
      <c r="J25" s="564">
        <v>0</v>
      </c>
      <c r="K25" s="564">
        <v>0</v>
      </c>
      <c r="L25" s="564">
        <v>0</v>
      </c>
      <c r="M25" s="564">
        <v>0</v>
      </c>
      <c r="N25" s="564">
        <v>0</v>
      </c>
      <c r="O25" s="564">
        <v>0</v>
      </c>
      <c r="P25" s="599">
        <v>0</v>
      </c>
      <c r="Q25" s="612">
        <f t="shared" si="6"/>
        <v>0</v>
      </c>
      <c r="R25" s="578">
        <v>0</v>
      </c>
      <c r="S25" s="564">
        <v>0</v>
      </c>
      <c r="T25" s="599">
        <v>0</v>
      </c>
      <c r="U25" s="625">
        <f t="shared" si="3"/>
        <v>0</v>
      </c>
      <c r="V25" s="619">
        <v>0</v>
      </c>
      <c r="W25" s="577">
        <f t="shared" si="4"/>
        <v>0</v>
      </c>
      <c r="X25" s="629">
        <f t="shared" si="5"/>
        <v>0</v>
      </c>
      <c r="Y25" s="584">
        <v>19</v>
      </c>
      <c r="Z25" s="591" t="s">
        <v>32</v>
      </c>
    </row>
    <row r="26" spans="1:26" ht="12" customHeight="1" x14ac:dyDescent="0.2">
      <c r="A26" s="583">
        <v>20</v>
      </c>
      <c r="B26" s="591" t="s">
        <v>34</v>
      </c>
      <c r="C26" s="579">
        <v>0</v>
      </c>
      <c r="D26" s="568">
        <v>0</v>
      </c>
      <c r="E26" s="568">
        <v>0</v>
      </c>
      <c r="F26" s="568">
        <v>0</v>
      </c>
      <c r="G26" s="568">
        <v>0</v>
      </c>
      <c r="H26" s="568">
        <v>0</v>
      </c>
      <c r="I26" s="568">
        <v>0</v>
      </c>
      <c r="J26" s="568">
        <v>0</v>
      </c>
      <c r="K26" s="568">
        <v>0</v>
      </c>
      <c r="L26" s="568">
        <v>0</v>
      </c>
      <c r="M26" s="568">
        <v>0</v>
      </c>
      <c r="N26" s="568">
        <v>0</v>
      </c>
      <c r="O26" s="568">
        <v>0</v>
      </c>
      <c r="P26" s="600">
        <v>0</v>
      </c>
      <c r="Q26" s="612">
        <f t="shared" si="6"/>
        <v>0</v>
      </c>
      <c r="R26" s="607">
        <v>0</v>
      </c>
      <c r="S26" s="569">
        <v>0</v>
      </c>
      <c r="T26" s="599">
        <v>0</v>
      </c>
      <c r="U26" s="625">
        <f>Q26-S26-T26</f>
        <v>0</v>
      </c>
      <c r="V26" s="619">
        <v>0</v>
      </c>
      <c r="W26" s="577">
        <f t="shared" si="4"/>
        <v>0</v>
      </c>
      <c r="X26" s="629">
        <f>S26+T26</f>
        <v>0</v>
      </c>
      <c r="Y26" s="584">
        <v>21</v>
      </c>
      <c r="Z26" s="591" t="s">
        <v>34</v>
      </c>
    </row>
    <row r="27" spans="1:26" ht="12" customHeight="1" x14ac:dyDescent="0.2">
      <c r="A27" s="583">
        <v>21</v>
      </c>
      <c r="B27" s="591" t="s">
        <v>35</v>
      </c>
      <c r="C27" s="579">
        <v>0</v>
      </c>
      <c r="D27" s="568">
        <v>0</v>
      </c>
      <c r="E27" s="568">
        <v>0</v>
      </c>
      <c r="F27" s="568">
        <v>0</v>
      </c>
      <c r="G27" s="568">
        <v>0</v>
      </c>
      <c r="H27" s="568">
        <v>0</v>
      </c>
      <c r="I27" s="568">
        <v>0</v>
      </c>
      <c r="J27" s="568">
        <v>0</v>
      </c>
      <c r="K27" s="568">
        <v>0</v>
      </c>
      <c r="L27" s="568">
        <v>0</v>
      </c>
      <c r="M27" s="568">
        <v>0</v>
      </c>
      <c r="N27" s="568">
        <v>0</v>
      </c>
      <c r="O27" s="568">
        <v>0</v>
      </c>
      <c r="P27" s="600">
        <v>0</v>
      </c>
      <c r="Q27" s="612">
        <f t="shared" si="6"/>
        <v>0</v>
      </c>
      <c r="R27" s="607">
        <v>0</v>
      </c>
      <c r="S27" s="569">
        <v>0</v>
      </c>
      <c r="T27" s="599">
        <v>0</v>
      </c>
      <c r="U27" s="625">
        <f>Q27-S27-T27</f>
        <v>0</v>
      </c>
      <c r="V27" s="619">
        <v>0</v>
      </c>
      <c r="W27" s="577">
        <f t="shared" si="4"/>
        <v>0</v>
      </c>
      <c r="X27" s="629">
        <f>S27+T27</f>
        <v>0</v>
      </c>
      <c r="Y27" s="584">
        <v>22</v>
      </c>
      <c r="Z27" s="591" t="s">
        <v>35</v>
      </c>
    </row>
    <row r="28" spans="1:26" ht="12" customHeight="1" x14ac:dyDescent="0.2">
      <c r="A28" s="583">
        <v>22</v>
      </c>
      <c r="B28" s="591" t="s">
        <v>315</v>
      </c>
      <c r="C28" s="579">
        <v>0</v>
      </c>
      <c r="D28" s="568">
        <v>0</v>
      </c>
      <c r="E28" s="568">
        <v>0</v>
      </c>
      <c r="F28" s="568">
        <v>0</v>
      </c>
      <c r="G28" s="568">
        <v>0</v>
      </c>
      <c r="H28" s="568">
        <v>0</v>
      </c>
      <c r="I28" s="568">
        <v>0</v>
      </c>
      <c r="J28" s="568">
        <v>0</v>
      </c>
      <c r="K28" s="568">
        <v>0</v>
      </c>
      <c r="L28" s="568">
        <v>0</v>
      </c>
      <c r="M28" s="568">
        <v>0</v>
      </c>
      <c r="N28" s="568">
        <v>0</v>
      </c>
      <c r="O28" s="568">
        <v>0</v>
      </c>
      <c r="P28" s="600">
        <v>0</v>
      </c>
      <c r="Q28" s="612">
        <f t="shared" si="6"/>
        <v>0</v>
      </c>
      <c r="R28" s="607">
        <v>0</v>
      </c>
      <c r="S28" s="569">
        <v>0</v>
      </c>
      <c r="T28" s="599">
        <v>0</v>
      </c>
      <c r="U28" s="625">
        <f>Q28-S28-T28</f>
        <v>0</v>
      </c>
      <c r="V28" s="619">
        <v>0</v>
      </c>
      <c r="W28" s="577">
        <f t="shared" si="4"/>
        <v>0</v>
      </c>
      <c r="X28" s="629">
        <f>S28+T28</f>
        <v>0</v>
      </c>
      <c r="Y28" s="584">
        <v>23</v>
      </c>
      <c r="Z28" s="591" t="s">
        <v>315</v>
      </c>
    </row>
    <row r="29" spans="1:26" ht="12" customHeight="1" x14ac:dyDescent="0.2">
      <c r="A29" s="583">
        <v>23</v>
      </c>
      <c r="B29" s="592" t="s">
        <v>364</v>
      </c>
      <c r="C29" s="578">
        <v>0</v>
      </c>
      <c r="D29" s="564">
        <v>0</v>
      </c>
      <c r="E29" s="564">
        <v>0</v>
      </c>
      <c r="F29" s="564">
        <v>0</v>
      </c>
      <c r="G29" s="564">
        <v>0</v>
      </c>
      <c r="H29" s="564">
        <v>0</v>
      </c>
      <c r="I29" s="564">
        <v>0</v>
      </c>
      <c r="J29" s="564">
        <v>0</v>
      </c>
      <c r="K29" s="564">
        <v>0</v>
      </c>
      <c r="L29" s="564">
        <v>0</v>
      </c>
      <c r="M29" s="564">
        <v>0</v>
      </c>
      <c r="N29" s="564">
        <v>0</v>
      </c>
      <c r="O29" s="564">
        <v>0</v>
      </c>
      <c r="P29" s="599">
        <v>0</v>
      </c>
      <c r="Q29" s="612">
        <f t="shared" si="6"/>
        <v>0</v>
      </c>
      <c r="R29" s="578">
        <v>0</v>
      </c>
      <c r="S29" s="564">
        <v>0</v>
      </c>
      <c r="T29" s="599">
        <v>0</v>
      </c>
      <c r="U29" s="625">
        <f t="shared" si="3"/>
        <v>0</v>
      </c>
      <c r="V29" s="619">
        <v>0</v>
      </c>
      <c r="W29" s="577">
        <f t="shared" si="4"/>
        <v>0</v>
      </c>
      <c r="X29" s="629">
        <f t="shared" si="5"/>
        <v>0</v>
      </c>
      <c r="Y29" s="584">
        <v>24</v>
      </c>
      <c r="Z29" s="729" t="str">
        <f t="shared" ref="Z29:Z40" si="7">B29</f>
        <v>Other Soft Costs</v>
      </c>
    </row>
    <row r="30" spans="1:26" ht="12" customHeight="1" x14ac:dyDescent="0.2">
      <c r="A30" s="583">
        <v>24</v>
      </c>
      <c r="B30" s="593" t="s">
        <v>5</v>
      </c>
      <c r="C30" s="578">
        <v>0</v>
      </c>
      <c r="D30" s="564">
        <v>0</v>
      </c>
      <c r="E30" s="564">
        <v>0</v>
      </c>
      <c r="F30" s="564">
        <v>0</v>
      </c>
      <c r="G30" s="564">
        <v>0</v>
      </c>
      <c r="H30" s="564">
        <v>0</v>
      </c>
      <c r="I30" s="564">
        <v>0</v>
      </c>
      <c r="J30" s="564">
        <v>0</v>
      </c>
      <c r="K30" s="564">
        <v>0</v>
      </c>
      <c r="L30" s="564">
        <v>0</v>
      </c>
      <c r="M30" s="564">
        <v>0</v>
      </c>
      <c r="N30" s="564">
        <v>0</v>
      </c>
      <c r="O30" s="564">
        <v>0</v>
      </c>
      <c r="P30" s="599">
        <v>0</v>
      </c>
      <c r="Q30" s="612">
        <f t="shared" si="6"/>
        <v>0</v>
      </c>
      <c r="R30" s="578">
        <v>0</v>
      </c>
      <c r="S30" s="564">
        <v>0</v>
      </c>
      <c r="T30" s="599">
        <v>0</v>
      </c>
      <c r="U30" s="625">
        <f t="shared" si="3"/>
        <v>0</v>
      </c>
      <c r="V30" s="619">
        <v>0</v>
      </c>
      <c r="W30" s="577">
        <f t="shared" si="4"/>
        <v>0</v>
      </c>
      <c r="X30" s="629">
        <f t="shared" si="5"/>
        <v>0</v>
      </c>
      <c r="Y30" s="584">
        <v>25</v>
      </c>
      <c r="Z30" s="729" t="str">
        <f t="shared" si="7"/>
        <v xml:space="preserve"> </v>
      </c>
    </row>
    <row r="31" spans="1:26" ht="12" customHeight="1" x14ac:dyDescent="0.2">
      <c r="A31" s="583">
        <v>25</v>
      </c>
      <c r="B31" s="593" t="s">
        <v>5</v>
      </c>
      <c r="C31" s="578">
        <v>0</v>
      </c>
      <c r="D31" s="564">
        <v>0</v>
      </c>
      <c r="E31" s="564">
        <v>0</v>
      </c>
      <c r="F31" s="564">
        <v>0</v>
      </c>
      <c r="G31" s="564">
        <v>0</v>
      </c>
      <c r="H31" s="564">
        <v>0</v>
      </c>
      <c r="I31" s="564">
        <v>0</v>
      </c>
      <c r="J31" s="564">
        <v>0</v>
      </c>
      <c r="K31" s="564">
        <v>0</v>
      </c>
      <c r="L31" s="564">
        <v>0</v>
      </c>
      <c r="M31" s="564">
        <v>0</v>
      </c>
      <c r="N31" s="564">
        <v>0</v>
      </c>
      <c r="O31" s="564">
        <v>0</v>
      </c>
      <c r="P31" s="599">
        <v>0</v>
      </c>
      <c r="Q31" s="612">
        <f t="shared" si="6"/>
        <v>0</v>
      </c>
      <c r="R31" s="578">
        <v>0</v>
      </c>
      <c r="S31" s="564">
        <v>0</v>
      </c>
      <c r="T31" s="599">
        <v>0</v>
      </c>
      <c r="U31" s="625">
        <f t="shared" si="3"/>
        <v>0</v>
      </c>
      <c r="V31" s="619">
        <v>0</v>
      </c>
      <c r="W31" s="577">
        <f t="shared" si="4"/>
        <v>0</v>
      </c>
      <c r="X31" s="629">
        <f t="shared" si="5"/>
        <v>0</v>
      </c>
      <c r="Y31" s="584">
        <v>26</v>
      </c>
      <c r="Z31" s="729" t="str">
        <f t="shared" si="7"/>
        <v xml:space="preserve"> </v>
      </c>
    </row>
    <row r="32" spans="1:26" ht="12" customHeight="1" x14ac:dyDescent="0.2">
      <c r="A32" s="583">
        <v>26</v>
      </c>
      <c r="B32" s="593" t="s">
        <v>5</v>
      </c>
      <c r="C32" s="578">
        <v>0</v>
      </c>
      <c r="D32" s="564">
        <v>0</v>
      </c>
      <c r="E32" s="564">
        <v>0</v>
      </c>
      <c r="F32" s="564">
        <v>0</v>
      </c>
      <c r="G32" s="564">
        <v>0</v>
      </c>
      <c r="H32" s="564">
        <v>0</v>
      </c>
      <c r="I32" s="564">
        <v>0</v>
      </c>
      <c r="J32" s="564">
        <v>0</v>
      </c>
      <c r="K32" s="564">
        <v>0</v>
      </c>
      <c r="L32" s="564">
        <v>0</v>
      </c>
      <c r="M32" s="564">
        <v>0</v>
      </c>
      <c r="N32" s="564">
        <v>0</v>
      </c>
      <c r="O32" s="564">
        <v>0</v>
      </c>
      <c r="P32" s="599">
        <v>0</v>
      </c>
      <c r="Q32" s="612">
        <f>SUM(C32:P32)</f>
        <v>0</v>
      </c>
      <c r="R32" s="578">
        <v>0</v>
      </c>
      <c r="S32" s="564">
        <v>0</v>
      </c>
      <c r="T32" s="599">
        <v>0</v>
      </c>
      <c r="U32" s="625">
        <f t="shared" si="3"/>
        <v>0</v>
      </c>
      <c r="V32" s="619">
        <v>0</v>
      </c>
      <c r="W32" s="577">
        <f t="shared" si="4"/>
        <v>0</v>
      </c>
      <c r="X32" s="629">
        <f t="shared" si="5"/>
        <v>0</v>
      </c>
      <c r="Y32" s="584">
        <v>27</v>
      </c>
      <c r="Z32" s="729" t="str">
        <f t="shared" si="7"/>
        <v xml:space="preserve"> </v>
      </c>
    </row>
    <row r="33" spans="1:31" ht="12" customHeight="1" x14ac:dyDescent="0.2">
      <c r="A33" s="583">
        <v>27</v>
      </c>
      <c r="B33" s="593" t="s">
        <v>5</v>
      </c>
      <c r="C33" s="578">
        <v>0</v>
      </c>
      <c r="D33" s="564">
        <v>0</v>
      </c>
      <c r="E33" s="564">
        <v>0</v>
      </c>
      <c r="F33" s="564">
        <v>0</v>
      </c>
      <c r="G33" s="564">
        <v>0</v>
      </c>
      <c r="H33" s="564">
        <v>0</v>
      </c>
      <c r="I33" s="564">
        <v>0</v>
      </c>
      <c r="J33" s="564">
        <v>0</v>
      </c>
      <c r="K33" s="564">
        <v>0</v>
      </c>
      <c r="L33" s="564">
        <v>0</v>
      </c>
      <c r="M33" s="564">
        <v>0</v>
      </c>
      <c r="N33" s="564">
        <v>0</v>
      </c>
      <c r="O33" s="564">
        <v>0</v>
      </c>
      <c r="P33" s="599">
        <v>0</v>
      </c>
      <c r="Q33" s="612">
        <f t="shared" si="6"/>
        <v>0</v>
      </c>
      <c r="R33" s="578">
        <v>0</v>
      </c>
      <c r="S33" s="564">
        <v>0</v>
      </c>
      <c r="T33" s="599">
        <v>0</v>
      </c>
      <c r="U33" s="625">
        <f t="shared" si="3"/>
        <v>0</v>
      </c>
      <c r="V33" s="619">
        <v>0</v>
      </c>
      <c r="W33" s="577">
        <f t="shared" si="4"/>
        <v>0</v>
      </c>
      <c r="X33" s="629">
        <f t="shared" si="5"/>
        <v>0</v>
      </c>
      <c r="Y33" s="584">
        <v>28</v>
      </c>
      <c r="Z33" s="729" t="str">
        <f t="shared" si="7"/>
        <v xml:space="preserve"> </v>
      </c>
    </row>
    <row r="34" spans="1:31" ht="12" customHeight="1" x14ac:dyDescent="0.2">
      <c r="A34" s="583">
        <v>28</v>
      </c>
      <c r="B34" s="593" t="s">
        <v>5</v>
      </c>
      <c r="C34" s="578">
        <v>0</v>
      </c>
      <c r="D34" s="564">
        <v>0</v>
      </c>
      <c r="E34" s="564">
        <v>0</v>
      </c>
      <c r="F34" s="564">
        <v>0</v>
      </c>
      <c r="G34" s="564">
        <v>0</v>
      </c>
      <c r="H34" s="564">
        <v>0</v>
      </c>
      <c r="I34" s="564">
        <v>0</v>
      </c>
      <c r="J34" s="564">
        <v>0</v>
      </c>
      <c r="K34" s="564">
        <v>0</v>
      </c>
      <c r="L34" s="564">
        <v>0</v>
      </c>
      <c r="M34" s="564">
        <v>0</v>
      </c>
      <c r="N34" s="564">
        <v>0</v>
      </c>
      <c r="O34" s="564">
        <v>0</v>
      </c>
      <c r="P34" s="599">
        <v>0</v>
      </c>
      <c r="Q34" s="612">
        <f t="shared" si="6"/>
        <v>0</v>
      </c>
      <c r="R34" s="578">
        <v>0</v>
      </c>
      <c r="S34" s="564">
        <v>0</v>
      </c>
      <c r="T34" s="599">
        <v>0</v>
      </c>
      <c r="U34" s="625">
        <f t="shared" si="3"/>
        <v>0</v>
      </c>
      <c r="V34" s="619">
        <v>0</v>
      </c>
      <c r="W34" s="577">
        <f t="shared" si="4"/>
        <v>0</v>
      </c>
      <c r="X34" s="629">
        <f t="shared" si="5"/>
        <v>0</v>
      </c>
      <c r="Y34" s="584">
        <v>29</v>
      </c>
      <c r="Z34" s="729" t="str">
        <f t="shared" si="7"/>
        <v xml:space="preserve"> </v>
      </c>
    </row>
    <row r="35" spans="1:31" ht="12" customHeight="1" x14ac:dyDescent="0.2">
      <c r="A35" s="583">
        <v>29</v>
      </c>
      <c r="B35" s="593" t="s">
        <v>5</v>
      </c>
      <c r="C35" s="578">
        <v>0</v>
      </c>
      <c r="D35" s="564">
        <v>0</v>
      </c>
      <c r="E35" s="564">
        <v>0</v>
      </c>
      <c r="F35" s="564">
        <v>0</v>
      </c>
      <c r="G35" s="564">
        <v>0</v>
      </c>
      <c r="H35" s="564">
        <v>0</v>
      </c>
      <c r="I35" s="564">
        <v>0</v>
      </c>
      <c r="J35" s="564">
        <v>0</v>
      </c>
      <c r="K35" s="564">
        <v>0</v>
      </c>
      <c r="L35" s="564">
        <v>0</v>
      </c>
      <c r="M35" s="564">
        <v>0</v>
      </c>
      <c r="N35" s="564">
        <v>0</v>
      </c>
      <c r="O35" s="564">
        <v>0</v>
      </c>
      <c r="P35" s="599">
        <v>0</v>
      </c>
      <c r="Q35" s="612">
        <f t="shared" si="6"/>
        <v>0</v>
      </c>
      <c r="R35" s="578">
        <v>0</v>
      </c>
      <c r="S35" s="564">
        <v>0</v>
      </c>
      <c r="T35" s="599">
        <v>0</v>
      </c>
      <c r="U35" s="625">
        <f t="shared" si="3"/>
        <v>0</v>
      </c>
      <c r="V35" s="619">
        <v>0</v>
      </c>
      <c r="W35" s="577">
        <f t="shared" si="4"/>
        <v>0</v>
      </c>
      <c r="X35" s="629">
        <f t="shared" si="5"/>
        <v>0</v>
      </c>
      <c r="Y35" s="584">
        <v>30</v>
      </c>
      <c r="Z35" s="729" t="str">
        <f t="shared" si="7"/>
        <v xml:space="preserve"> </v>
      </c>
    </row>
    <row r="36" spans="1:31" ht="12" customHeight="1" x14ac:dyDescent="0.2">
      <c r="A36" s="583">
        <v>30</v>
      </c>
      <c r="B36" s="593" t="s">
        <v>5</v>
      </c>
      <c r="C36" s="578">
        <v>0</v>
      </c>
      <c r="D36" s="564">
        <v>0</v>
      </c>
      <c r="E36" s="564">
        <v>0</v>
      </c>
      <c r="F36" s="564">
        <v>0</v>
      </c>
      <c r="G36" s="564">
        <v>0</v>
      </c>
      <c r="H36" s="564">
        <v>0</v>
      </c>
      <c r="I36" s="564">
        <v>0</v>
      </c>
      <c r="J36" s="564">
        <v>0</v>
      </c>
      <c r="K36" s="564">
        <v>0</v>
      </c>
      <c r="L36" s="564">
        <v>0</v>
      </c>
      <c r="M36" s="564">
        <v>0</v>
      </c>
      <c r="N36" s="564">
        <v>0</v>
      </c>
      <c r="O36" s="564">
        <v>0</v>
      </c>
      <c r="P36" s="599">
        <v>0</v>
      </c>
      <c r="Q36" s="612">
        <f t="shared" si="6"/>
        <v>0</v>
      </c>
      <c r="R36" s="578">
        <v>0</v>
      </c>
      <c r="S36" s="564">
        <v>0</v>
      </c>
      <c r="T36" s="599">
        <v>0</v>
      </c>
      <c r="U36" s="625">
        <f t="shared" si="3"/>
        <v>0</v>
      </c>
      <c r="V36" s="619">
        <v>0</v>
      </c>
      <c r="W36" s="577">
        <f t="shared" si="4"/>
        <v>0</v>
      </c>
      <c r="X36" s="629">
        <f t="shared" si="5"/>
        <v>0</v>
      </c>
      <c r="Y36" s="584">
        <v>31</v>
      </c>
      <c r="Z36" s="729" t="str">
        <f t="shared" si="7"/>
        <v xml:space="preserve"> </v>
      </c>
    </row>
    <row r="37" spans="1:31" ht="12" customHeight="1" x14ac:dyDescent="0.2">
      <c r="A37" s="583">
        <v>31</v>
      </c>
      <c r="B37" s="593" t="s">
        <v>5</v>
      </c>
      <c r="C37" s="579">
        <v>0</v>
      </c>
      <c r="D37" s="568">
        <v>0</v>
      </c>
      <c r="E37" s="568">
        <v>0</v>
      </c>
      <c r="F37" s="568">
        <v>0</v>
      </c>
      <c r="G37" s="568">
        <v>0</v>
      </c>
      <c r="H37" s="568">
        <v>0</v>
      </c>
      <c r="I37" s="568">
        <v>0</v>
      </c>
      <c r="J37" s="568">
        <v>0</v>
      </c>
      <c r="K37" s="568">
        <v>0</v>
      </c>
      <c r="L37" s="568">
        <v>0</v>
      </c>
      <c r="M37" s="568">
        <v>0</v>
      </c>
      <c r="N37" s="568">
        <v>0</v>
      </c>
      <c r="O37" s="568">
        <v>0</v>
      </c>
      <c r="P37" s="600">
        <v>0</v>
      </c>
      <c r="Q37" s="612">
        <f t="shared" si="6"/>
        <v>0</v>
      </c>
      <c r="R37" s="578">
        <v>0</v>
      </c>
      <c r="S37" s="564">
        <v>0</v>
      </c>
      <c r="T37" s="599">
        <v>0</v>
      </c>
      <c r="U37" s="625">
        <f t="shared" si="3"/>
        <v>0</v>
      </c>
      <c r="V37" s="619">
        <v>0</v>
      </c>
      <c r="W37" s="577">
        <f t="shared" si="4"/>
        <v>0</v>
      </c>
      <c r="X37" s="629">
        <f t="shared" si="5"/>
        <v>0</v>
      </c>
      <c r="Y37" s="584">
        <v>32</v>
      </c>
      <c r="Z37" s="729" t="str">
        <f t="shared" si="7"/>
        <v xml:space="preserve"> </v>
      </c>
    </row>
    <row r="38" spans="1:31" ht="12" customHeight="1" x14ac:dyDescent="0.2">
      <c r="A38" s="583">
        <v>32</v>
      </c>
      <c r="B38" s="593" t="s">
        <v>5</v>
      </c>
      <c r="C38" s="578">
        <v>0</v>
      </c>
      <c r="D38" s="564">
        <v>0</v>
      </c>
      <c r="E38" s="564">
        <v>0</v>
      </c>
      <c r="F38" s="564">
        <v>0</v>
      </c>
      <c r="G38" s="564">
        <v>0</v>
      </c>
      <c r="H38" s="564">
        <v>0</v>
      </c>
      <c r="I38" s="564">
        <v>0</v>
      </c>
      <c r="J38" s="564">
        <v>0</v>
      </c>
      <c r="K38" s="564">
        <v>0</v>
      </c>
      <c r="L38" s="564">
        <v>0</v>
      </c>
      <c r="M38" s="564">
        <v>0</v>
      </c>
      <c r="N38" s="564">
        <v>0</v>
      </c>
      <c r="O38" s="564">
        <v>0</v>
      </c>
      <c r="P38" s="599">
        <v>0</v>
      </c>
      <c r="Q38" s="612">
        <f t="shared" si="6"/>
        <v>0</v>
      </c>
      <c r="R38" s="578">
        <v>0</v>
      </c>
      <c r="S38" s="564">
        <v>0</v>
      </c>
      <c r="T38" s="599">
        <v>0</v>
      </c>
      <c r="U38" s="625">
        <f t="shared" si="3"/>
        <v>0</v>
      </c>
      <c r="V38" s="619">
        <v>0</v>
      </c>
      <c r="W38" s="577">
        <f t="shared" si="4"/>
        <v>0</v>
      </c>
      <c r="X38" s="629">
        <f t="shared" si="5"/>
        <v>0</v>
      </c>
      <c r="Y38" s="584">
        <v>33</v>
      </c>
      <c r="Z38" s="729" t="str">
        <f t="shared" si="7"/>
        <v xml:space="preserve"> </v>
      </c>
    </row>
    <row r="39" spans="1:31" ht="12" customHeight="1" x14ac:dyDescent="0.2">
      <c r="A39" s="583">
        <v>33</v>
      </c>
      <c r="B39" s="593" t="s">
        <v>5</v>
      </c>
      <c r="C39" s="578">
        <v>0</v>
      </c>
      <c r="D39" s="564">
        <v>0</v>
      </c>
      <c r="E39" s="564">
        <v>0</v>
      </c>
      <c r="F39" s="564">
        <v>0</v>
      </c>
      <c r="G39" s="564">
        <v>0</v>
      </c>
      <c r="H39" s="564">
        <v>0</v>
      </c>
      <c r="I39" s="564">
        <v>0</v>
      </c>
      <c r="J39" s="564">
        <v>0</v>
      </c>
      <c r="K39" s="564">
        <v>0</v>
      </c>
      <c r="L39" s="564">
        <v>0</v>
      </c>
      <c r="M39" s="564">
        <v>0</v>
      </c>
      <c r="N39" s="564">
        <v>0</v>
      </c>
      <c r="O39" s="564">
        <v>0</v>
      </c>
      <c r="P39" s="599">
        <v>0</v>
      </c>
      <c r="Q39" s="612">
        <f t="shared" si="6"/>
        <v>0</v>
      </c>
      <c r="R39" s="578">
        <v>0</v>
      </c>
      <c r="S39" s="564">
        <v>0</v>
      </c>
      <c r="T39" s="599">
        <v>0</v>
      </c>
      <c r="U39" s="625">
        <f t="shared" si="3"/>
        <v>0</v>
      </c>
      <c r="V39" s="619">
        <v>0</v>
      </c>
      <c r="W39" s="577">
        <f t="shared" si="4"/>
        <v>0</v>
      </c>
      <c r="X39" s="629">
        <f t="shared" si="5"/>
        <v>0</v>
      </c>
      <c r="Y39" s="584">
        <v>34</v>
      </c>
      <c r="Z39" s="729" t="str">
        <f t="shared" si="7"/>
        <v xml:space="preserve"> </v>
      </c>
    </row>
    <row r="40" spans="1:31" ht="12" customHeight="1" x14ac:dyDescent="0.2">
      <c r="A40" s="583">
        <v>34</v>
      </c>
      <c r="B40" s="593" t="s">
        <v>5</v>
      </c>
      <c r="C40" s="578">
        <v>0</v>
      </c>
      <c r="D40" s="564">
        <v>0</v>
      </c>
      <c r="E40" s="564">
        <v>0</v>
      </c>
      <c r="F40" s="564">
        <v>0</v>
      </c>
      <c r="G40" s="564">
        <v>0</v>
      </c>
      <c r="H40" s="564">
        <v>0</v>
      </c>
      <c r="I40" s="564">
        <v>0</v>
      </c>
      <c r="J40" s="564">
        <v>0</v>
      </c>
      <c r="K40" s="564">
        <v>0</v>
      </c>
      <c r="L40" s="564">
        <v>0</v>
      </c>
      <c r="M40" s="564">
        <v>0</v>
      </c>
      <c r="N40" s="564">
        <v>0</v>
      </c>
      <c r="O40" s="564">
        <v>0</v>
      </c>
      <c r="P40" s="599">
        <v>0</v>
      </c>
      <c r="Q40" s="612">
        <f t="shared" si="6"/>
        <v>0</v>
      </c>
      <c r="R40" s="578">
        <v>0</v>
      </c>
      <c r="S40" s="564">
        <v>0</v>
      </c>
      <c r="T40" s="599">
        <v>0</v>
      </c>
      <c r="U40" s="625">
        <f t="shared" si="3"/>
        <v>0</v>
      </c>
      <c r="V40" s="619">
        <v>0</v>
      </c>
      <c r="W40" s="577">
        <f t="shared" si="4"/>
        <v>0</v>
      </c>
      <c r="X40" s="629">
        <f t="shared" si="5"/>
        <v>0</v>
      </c>
      <c r="Y40" s="584">
        <v>35</v>
      </c>
      <c r="Z40" s="729" t="str">
        <f t="shared" si="7"/>
        <v xml:space="preserve"> </v>
      </c>
    </row>
    <row r="41" spans="1:31" ht="12" customHeight="1" x14ac:dyDescent="0.2">
      <c r="A41" s="585">
        <v>35</v>
      </c>
      <c r="B41" s="588" t="s">
        <v>218</v>
      </c>
      <c r="C41" s="580">
        <f>SUM(C29:C40)</f>
        <v>0</v>
      </c>
      <c r="D41" s="570">
        <f t="shared" ref="D41:L41" si="8">SUM(D29:D40)</f>
        <v>0</v>
      </c>
      <c r="E41" s="570">
        <f t="shared" si="8"/>
        <v>0</v>
      </c>
      <c r="F41" s="570">
        <f t="shared" si="8"/>
        <v>0</v>
      </c>
      <c r="G41" s="570">
        <f t="shared" si="8"/>
        <v>0</v>
      </c>
      <c r="H41" s="570">
        <f t="shared" si="8"/>
        <v>0</v>
      </c>
      <c r="I41" s="570">
        <f t="shared" si="8"/>
        <v>0</v>
      </c>
      <c r="J41" s="570">
        <f t="shared" si="8"/>
        <v>0</v>
      </c>
      <c r="K41" s="570">
        <f t="shared" si="8"/>
        <v>0</v>
      </c>
      <c r="L41" s="570">
        <f t="shared" si="8"/>
        <v>0</v>
      </c>
      <c r="M41" s="570">
        <f t="shared" ref="M41:P41" si="9">SUM(M29:M40)</f>
        <v>0</v>
      </c>
      <c r="N41" s="570">
        <f t="shared" si="9"/>
        <v>0</v>
      </c>
      <c r="O41" s="570">
        <f t="shared" si="9"/>
        <v>0</v>
      </c>
      <c r="P41" s="601">
        <f t="shared" si="9"/>
        <v>0</v>
      </c>
      <c r="Q41" s="609">
        <f>SUM(C41:P41)</f>
        <v>0</v>
      </c>
      <c r="R41" s="580">
        <f t="shared" ref="R41:W41" si="10">SUM(R29:R40)</f>
        <v>0</v>
      </c>
      <c r="S41" s="570">
        <f t="shared" si="10"/>
        <v>0</v>
      </c>
      <c r="T41" s="601">
        <f t="shared" si="10"/>
        <v>0</v>
      </c>
      <c r="U41" s="626">
        <f>SUM(U29:U40)</f>
        <v>0</v>
      </c>
      <c r="V41" s="620">
        <f t="shared" si="10"/>
        <v>0</v>
      </c>
      <c r="W41" s="580">
        <f t="shared" si="10"/>
        <v>0</v>
      </c>
      <c r="X41" s="601">
        <f t="shared" ref="X41" si="11">SUM(X29:X40)</f>
        <v>0</v>
      </c>
      <c r="Y41" s="727">
        <v>36</v>
      </c>
      <c r="Z41" s="588" t="s">
        <v>218</v>
      </c>
    </row>
    <row r="42" spans="1:31" ht="12" customHeight="1" x14ac:dyDescent="0.2">
      <c r="A42" s="586">
        <v>36</v>
      </c>
      <c r="B42" s="594" t="s">
        <v>54</v>
      </c>
      <c r="C42" s="581">
        <f>SUM(C10:C28)+C41</f>
        <v>0</v>
      </c>
      <c r="D42" s="573">
        <f t="shared" ref="D42:V42" si="12">SUM(D10:D28)+D41</f>
        <v>0</v>
      </c>
      <c r="E42" s="573">
        <f t="shared" si="12"/>
        <v>0</v>
      </c>
      <c r="F42" s="573">
        <f t="shared" si="12"/>
        <v>0</v>
      </c>
      <c r="G42" s="573">
        <f t="shared" si="12"/>
        <v>0</v>
      </c>
      <c r="H42" s="573">
        <f t="shared" si="12"/>
        <v>0</v>
      </c>
      <c r="I42" s="573">
        <f t="shared" si="12"/>
        <v>0</v>
      </c>
      <c r="J42" s="573">
        <f t="shared" si="12"/>
        <v>0</v>
      </c>
      <c r="K42" s="573">
        <f t="shared" si="12"/>
        <v>0</v>
      </c>
      <c r="L42" s="573">
        <f t="shared" si="12"/>
        <v>0</v>
      </c>
      <c r="M42" s="573">
        <f t="shared" ref="M42:P42" si="13">SUM(M10:M28)+M41</f>
        <v>0</v>
      </c>
      <c r="N42" s="573">
        <f t="shared" si="13"/>
        <v>0</v>
      </c>
      <c r="O42" s="573">
        <f t="shared" si="13"/>
        <v>0</v>
      </c>
      <c r="P42" s="602">
        <f t="shared" si="13"/>
        <v>0</v>
      </c>
      <c r="Q42" s="613">
        <f>SUM(Q10:Q28)+Q41</f>
        <v>0</v>
      </c>
      <c r="R42" s="581">
        <f>SUM(R10:R28)+R41</f>
        <v>0</v>
      </c>
      <c r="S42" s="573">
        <f>SUM(S10:S28)+S41</f>
        <v>0</v>
      </c>
      <c r="T42" s="602">
        <f>SUM(T10:T28)+T41</f>
        <v>0</v>
      </c>
      <c r="U42" s="627">
        <f>SUM(U10:U28)+U41</f>
        <v>0</v>
      </c>
      <c r="V42" s="621">
        <f t="shared" si="12"/>
        <v>0</v>
      </c>
      <c r="W42" s="581">
        <f>SUM(W10:W28)+W41</f>
        <v>0</v>
      </c>
      <c r="X42" s="602">
        <f>SUM(X10:X28)+X41</f>
        <v>0</v>
      </c>
      <c r="Y42" s="728">
        <v>37</v>
      </c>
      <c r="Z42" s="594" t="s">
        <v>54</v>
      </c>
    </row>
    <row r="43" spans="1:31" ht="12.75" customHeight="1" x14ac:dyDescent="0.2">
      <c r="A43" s="70"/>
      <c r="B43" s="61" t="s">
        <v>8</v>
      </c>
      <c r="C43" s="1115" t="str">
        <f>C1</f>
        <v xml:space="preserve"> </v>
      </c>
      <c r="D43" s="1128"/>
      <c r="E43" s="1128"/>
      <c r="F43" s="53"/>
      <c r="G43" s="3"/>
      <c r="H43" s="3"/>
      <c r="I43" s="3"/>
      <c r="U43" s="252"/>
      <c r="Y43" s="53"/>
      <c r="Z43" s="49"/>
      <c r="AB43" s="49"/>
      <c r="AC43" s="49"/>
    </row>
    <row r="44" spans="1:31" ht="12.75" customHeight="1" x14ac:dyDescent="0.2">
      <c r="B44" s="61" t="s">
        <v>100</v>
      </c>
      <c r="C44" s="117" t="str">
        <f>C2</f>
        <v xml:space="preserve"> </v>
      </c>
      <c r="D44" s="118"/>
      <c r="E44" s="118"/>
      <c r="F44" s="53"/>
      <c r="G44" s="3"/>
      <c r="H44" s="3"/>
      <c r="I44" s="3"/>
      <c r="J44" s="61"/>
      <c r="K44" s="61"/>
      <c r="L44" s="61"/>
      <c r="M44" s="61"/>
      <c r="N44" s="61"/>
      <c r="O44" s="61"/>
      <c r="P44" s="61"/>
      <c r="Q44" s="25"/>
      <c r="R44" s="25"/>
      <c r="S44" s="25"/>
      <c r="T44" s="25"/>
      <c r="U44" s="216"/>
      <c r="Y44" s="53"/>
      <c r="Z44" s="49"/>
      <c r="AB44" s="49"/>
      <c r="AC44" s="49"/>
    </row>
    <row r="45" spans="1:31" ht="12.75" customHeight="1" x14ac:dyDescent="0.2">
      <c r="B45" s="69" t="s">
        <v>95</v>
      </c>
      <c r="C45" s="3"/>
      <c r="D45" s="3"/>
      <c r="E45" s="121" t="str">
        <f>E3</f>
        <v xml:space="preserve"> </v>
      </c>
      <c r="F45" s="53"/>
      <c r="G45" s="3"/>
      <c r="H45" s="3"/>
      <c r="I45" s="3"/>
      <c r="J45" s="61"/>
      <c r="K45" s="61"/>
      <c r="L45" s="61"/>
      <c r="M45" s="61"/>
      <c r="N45" s="61"/>
      <c r="O45" s="61"/>
      <c r="P45" s="61"/>
      <c r="Q45" s="66" t="s">
        <v>22</v>
      </c>
      <c r="R45" s="66"/>
      <c r="S45" s="66"/>
      <c r="T45" s="66"/>
      <c r="U45" s="253" t="s">
        <v>22</v>
      </c>
      <c r="Y45" s="53"/>
      <c r="AB45" s="49"/>
      <c r="AC45" s="49"/>
    </row>
    <row r="46" spans="1:31" ht="12.75" customHeight="1" x14ac:dyDescent="0.2">
      <c r="A46" s="1133"/>
      <c r="B46" s="1129" t="s">
        <v>101</v>
      </c>
      <c r="C46" s="1119">
        <f>C4</f>
        <v>0</v>
      </c>
      <c r="D46" s="1107">
        <f>D4</f>
        <v>0</v>
      </c>
      <c r="E46" s="1107">
        <f>E4</f>
        <v>0</v>
      </c>
      <c r="F46" s="1107">
        <f t="shared" ref="F46:L46" si="14">F4</f>
        <v>0</v>
      </c>
      <c r="G46" s="1107">
        <f t="shared" si="14"/>
        <v>0</v>
      </c>
      <c r="H46" s="1107">
        <f t="shared" si="14"/>
        <v>0</v>
      </c>
      <c r="I46" s="1107">
        <f t="shared" si="14"/>
        <v>0</v>
      </c>
      <c r="J46" s="1107">
        <f t="shared" si="14"/>
        <v>0</v>
      </c>
      <c r="K46" s="1107">
        <f t="shared" si="14"/>
        <v>0</v>
      </c>
      <c r="L46" s="1107">
        <f t="shared" si="14"/>
        <v>0</v>
      </c>
      <c r="M46" s="1107">
        <f t="shared" ref="M46:P46" si="15">M4</f>
        <v>0</v>
      </c>
      <c r="N46" s="1107">
        <f t="shared" si="15"/>
        <v>0</v>
      </c>
      <c r="O46" s="1107">
        <f t="shared" si="15"/>
        <v>0</v>
      </c>
      <c r="P46" s="1109">
        <f t="shared" si="15"/>
        <v>0</v>
      </c>
      <c r="Q46" s="1131" t="s">
        <v>53</v>
      </c>
      <c r="R46" s="1150" t="str">
        <f>R4</f>
        <v>Deferred Costs                 (to be paid)</v>
      </c>
      <c r="S46" s="1150" t="str">
        <f>S4</f>
        <v>CSF Costs   (most in eligible basis)</v>
      </c>
      <c r="T46" s="1148" t="s">
        <v>268</v>
      </c>
      <c r="U46" s="1154" t="str">
        <f>U4</f>
        <v>Total Residential Costs</v>
      </c>
      <c r="V46" s="1126" t="s">
        <v>209</v>
      </c>
      <c r="W46" s="1127"/>
      <c r="X46" s="1139" t="s">
        <v>251</v>
      </c>
      <c r="Y46" s="1124"/>
      <c r="Z46" s="1135" t="str">
        <f>Z4</f>
        <v>SOURCES                               (insert as many columns as needed for all sources)</v>
      </c>
      <c r="AA46" s="49"/>
      <c r="AB46" s="49"/>
      <c r="AC46" s="49"/>
      <c r="AD46" s="57"/>
      <c r="AE46" s="25"/>
    </row>
    <row r="47" spans="1:31" ht="22.5" customHeight="1" x14ac:dyDescent="0.2">
      <c r="A47" s="1134"/>
      <c r="B47" s="1132"/>
      <c r="C47" s="1120"/>
      <c r="D47" s="1108"/>
      <c r="E47" s="1108"/>
      <c r="F47" s="1108"/>
      <c r="G47" s="1108"/>
      <c r="H47" s="1108"/>
      <c r="I47" s="1108"/>
      <c r="J47" s="1108"/>
      <c r="K47" s="1108"/>
      <c r="L47" s="1108"/>
      <c r="M47" s="1108"/>
      <c r="N47" s="1108"/>
      <c r="O47" s="1108"/>
      <c r="P47" s="1110"/>
      <c r="Q47" s="1132"/>
      <c r="R47" s="1151"/>
      <c r="S47" s="1151"/>
      <c r="T47" s="1149"/>
      <c r="U47" s="1156"/>
      <c r="V47" s="690" t="s">
        <v>247</v>
      </c>
      <c r="W47" s="697" t="s">
        <v>198</v>
      </c>
      <c r="X47" s="1141"/>
      <c r="Y47" s="1137"/>
      <c r="Z47" s="1138"/>
    </row>
    <row r="48" spans="1:31" ht="12" customHeight="1" x14ac:dyDescent="0.2">
      <c r="A48" s="94"/>
      <c r="B48" s="630" t="s">
        <v>99</v>
      </c>
      <c r="C48" s="631"/>
      <c r="D48" s="632"/>
      <c r="E48" s="632"/>
      <c r="F48" s="632"/>
      <c r="G48" s="632"/>
      <c r="H48" s="632"/>
      <c r="I48" s="632"/>
      <c r="J48" s="633"/>
      <c r="K48" s="633"/>
      <c r="L48" s="633"/>
      <c r="M48" s="633"/>
      <c r="N48" s="633"/>
      <c r="O48" s="633"/>
      <c r="P48" s="633"/>
      <c r="Q48" s="634"/>
      <c r="R48" s="635"/>
      <c r="S48" s="635"/>
      <c r="T48" s="636"/>
      <c r="U48" s="637"/>
      <c r="V48" s="631"/>
      <c r="W48" s="638"/>
      <c r="X48" s="635"/>
      <c r="Y48" s="730"/>
      <c r="Z48" s="630" t="s">
        <v>99</v>
      </c>
    </row>
    <row r="49" spans="1:26" ht="12" customHeight="1" x14ac:dyDescent="0.2">
      <c r="A49" s="703">
        <v>37</v>
      </c>
      <c r="B49" s="639" t="s">
        <v>36</v>
      </c>
      <c r="C49" s="561">
        <v>0</v>
      </c>
      <c r="D49" s="561">
        <v>0</v>
      </c>
      <c r="E49" s="561">
        <v>0</v>
      </c>
      <c r="F49" s="561">
        <v>0</v>
      </c>
      <c r="G49" s="561">
        <v>0</v>
      </c>
      <c r="H49" s="561">
        <v>0</v>
      </c>
      <c r="I49" s="561">
        <v>0</v>
      </c>
      <c r="J49" s="561">
        <v>0</v>
      </c>
      <c r="K49" s="561">
        <v>0</v>
      </c>
      <c r="L49" s="561">
        <v>0</v>
      </c>
      <c r="M49" s="561">
        <v>0</v>
      </c>
      <c r="N49" s="561">
        <v>0</v>
      </c>
      <c r="O49" s="561">
        <v>0</v>
      </c>
      <c r="P49" s="561">
        <v>0</v>
      </c>
      <c r="Q49" s="562">
        <f t="shared" ref="Q49:Q80" si="16">SUM(C49:P49)</f>
        <v>0</v>
      </c>
      <c r="R49" s="561">
        <v>0</v>
      </c>
      <c r="S49" s="561">
        <v>0</v>
      </c>
      <c r="T49" s="561">
        <v>0</v>
      </c>
      <c r="U49" s="563">
        <f t="shared" ref="U49:U80" si="17">Q49-S49-T49</f>
        <v>0</v>
      </c>
      <c r="V49" s="691">
        <v>0</v>
      </c>
      <c r="W49" s="603">
        <f t="shared" ref="W49:W56" si="18">Q49-T49-V49</f>
        <v>0</v>
      </c>
      <c r="X49" s="628">
        <f>S49+T49</f>
        <v>0</v>
      </c>
      <c r="Y49" s="582">
        <v>38</v>
      </c>
      <c r="Z49" s="587" t="s">
        <v>36</v>
      </c>
    </row>
    <row r="50" spans="1:26" ht="12" customHeight="1" x14ac:dyDescent="0.2">
      <c r="A50" s="704">
        <v>38</v>
      </c>
      <c r="B50" s="640" t="s">
        <v>37</v>
      </c>
      <c r="C50" s="564">
        <v>0</v>
      </c>
      <c r="D50" s="564">
        <v>0</v>
      </c>
      <c r="E50" s="564">
        <v>0</v>
      </c>
      <c r="F50" s="564">
        <v>0</v>
      </c>
      <c r="G50" s="564">
        <v>0</v>
      </c>
      <c r="H50" s="564">
        <v>0</v>
      </c>
      <c r="I50" s="564">
        <v>0</v>
      </c>
      <c r="J50" s="564">
        <v>0</v>
      </c>
      <c r="K50" s="564">
        <v>0</v>
      </c>
      <c r="L50" s="564">
        <v>0</v>
      </c>
      <c r="M50" s="564">
        <v>0</v>
      </c>
      <c r="N50" s="564">
        <v>0</v>
      </c>
      <c r="O50" s="564">
        <v>0</v>
      </c>
      <c r="P50" s="564">
        <v>0</v>
      </c>
      <c r="Q50" s="565">
        <f t="shared" si="16"/>
        <v>0</v>
      </c>
      <c r="R50" s="564">
        <v>0</v>
      </c>
      <c r="S50" s="564">
        <v>0</v>
      </c>
      <c r="T50" s="564">
        <v>0</v>
      </c>
      <c r="U50" s="566">
        <f t="shared" si="17"/>
        <v>0</v>
      </c>
      <c r="V50" s="692">
        <v>0</v>
      </c>
      <c r="W50" s="605">
        <f t="shared" si="18"/>
        <v>0</v>
      </c>
      <c r="X50" s="629">
        <f t="shared" ref="X50:X56" si="19">S50+T50</f>
        <v>0</v>
      </c>
      <c r="Y50" s="584">
        <v>39</v>
      </c>
      <c r="Z50" s="591" t="s">
        <v>37</v>
      </c>
    </row>
    <row r="51" spans="1:26" ht="12" customHeight="1" x14ac:dyDescent="0.2">
      <c r="A51" s="704">
        <v>39</v>
      </c>
      <c r="B51" s="640" t="s">
        <v>38</v>
      </c>
      <c r="C51" s="564">
        <v>0</v>
      </c>
      <c r="D51" s="564">
        <v>0</v>
      </c>
      <c r="E51" s="564">
        <v>0</v>
      </c>
      <c r="F51" s="564">
        <v>0</v>
      </c>
      <c r="G51" s="564">
        <v>0</v>
      </c>
      <c r="H51" s="564">
        <v>0</v>
      </c>
      <c r="I51" s="564">
        <v>0</v>
      </c>
      <c r="J51" s="564">
        <v>0</v>
      </c>
      <c r="K51" s="564">
        <v>0</v>
      </c>
      <c r="L51" s="564">
        <v>0</v>
      </c>
      <c r="M51" s="564">
        <v>0</v>
      </c>
      <c r="N51" s="564">
        <v>0</v>
      </c>
      <c r="O51" s="564">
        <v>0</v>
      </c>
      <c r="P51" s="564">
        <v>0</v>
      </c>
      <c r="Q51" s="565">
        <f t="shared" si="16"/>
        <v>0</v>
      </c>
      <c r="R51" s="564">
        <v>0</v>
      </c>
      <c r="S51" s="564">
        <v>0</v>
      </c>
      <c r="T51" s="564">
        <v>0</v>
      </c>
      <c r="U51" s="566">
        <f t="shared" si="17"/>
        <v>0</v>
      </c>
      <c r="V51" s="692">
        <v>0</v>
      </c>
      <c r="W51" s="605">
        <f t="shared" si="18"/>
        <v>0</v>
      </c>
      <c r="X51" s="629">
        <f t="shared" si="19"/>
        <v>0</v>
      </c>
      <c r="Y51" s="584">
        <v>40</v>
      </c>
      <c r="Z51" s="591" t="s">
        <v>38</v>
      </c>
    </row>
    <row r="52" spans="1:26" ht="12" customHeight="1" x14ac:dyDescent="0.2">
      <c r="A52" s="704">
        <v>40</v>
      </c>
      <c r="B52" s="640" t="s">
        <v>39</v>
      </c>
      <c r="C52" s="564">
        <v>0</v>
      </c>
      <c r="D52" s="564">
        <v>0</v>
      </c>
      <c r="E52" s="564">
        <v>0</v>
      </c>
      <c r="F52" s="564">
        <v>0</v>
      </c>
      <c r="G52" s="564">
        <v>0</v>
      </c>
      <c r="H52" s="564">
        <v>0</v>
      </c>
      <c r="I52" s="564">
        <v>0</v>
      </c>
      <c r="J52" s="564">
        <v>0</v>
      </c>
      <c r="K52" s="564">
        <v>0</v>
      </c>
      <c r="L52" s="564">
        <v>0</v>
      </c>
      <c r="M52" s="564">
        <v>0</v>
      </c>
      <c r="N52" s="564">
        <v>0</v>
      </c>
      <c r="O52" s="564">
        <v>0</v>
      </c>
      <c r="P52" s="564">
        <v>0</v>
      </c>
      <c r="Q52" s="565">
        <f t="shared" si="16"/>
        <v>0</v>
      </c>
      <c r="R52" s="564">
        <v>0</v>
      </c>
      <c r="S52" s="564">
        <v>0</v>
      </c>
      <c r="T52" s="564">
        <v>0</v>
      </c>
      <c r="U52" s="566">
        <f t="shared" si="17"/>
        <v>0</v>
      </c>
      <c r="V52" s="692">
        <v>0</v>
      </c>
      <c r="W52" s="605">
        <f t="shared" si="18"/>
        <v>0</v>
      </c>
      <c r="X52" s="629">
        <f t="shared" si="19"/>
        <v>0</v>
      </c>
      <c r="Y52" s="584">
        <v>41</v>
      </c>
      <c r="Z52" s="591" t="s">
        <v>39</v>
      </c>
    </row>
    <row r="53" spans="1:26" ht="12" customHeight="1" x14ac:dyDescent="0.2">
      <c r="A53" s="704">
        <v>41</v>
      </c>
      <c r="B53" s="641" t="s">
        <v>365</v>
      </c>
      <c r="C53" s="568">
        <v>0</v>
      </c>
      <c r="D53" s="568">
        <v>0</v>
      </c>
      <c r="E53" s="568">
        <v>0</v>
      </c>
      <c r="F53" s="568">
        <v>0</v>
      </c>
      <c r="G53" s="568">
        <v>0</v>
      </c>
      <c r="H53" s="568">
        <v>0</v>
      </c>
      <c r="I53" s="568">
        <v>0</v>
      </c>
      <c r="J53" s="568">
        <v>0</v>
      </c>
      <c r="K53" s="568">
        <v>0</v>
      </c>
      <c r="L53" s="568">
        <v>0</v>
      </c>
      <c r="M53" s="568">
        <v>0</v>
      </c>
      <c r="N53" s="568">
        <v>0</v>
      </c>
      <c r="O53" s="568">
        <v>0</v>
      </c>
      <c r="P53" s="568">
        <v>0</v>
      </c>
      <c r="Q53" s="565">
        <f t="shared" si="16"/>
        <v>0</v>
      </c>
      <c r="R53" s="569">
        <v>0</v>
      </c>
      <c r="S53" s="569">
        <v>0</v>
      </c>
      <c r="T53" s="569">
        <v>0</v>
      </c>
      <c r="U53" s="566">
        <f t="shared" si="17"/>
        <v>0</v>
      </c>
      <c r="V53" s="692">
        <v>0</v>
      </c>
      <c r="W53" s="605">
        <f t="shared" si="18"/>
        <v>0</v>
      </c>
      <c r="X53" s="629">
        <f t="shared" si="19"/>
        <v>0</v>
      </c>
      <c r="Y53" s="584">
        <v>42</v>
      </c>
      <c r="Z53" s="735" t="str">
        <f>B53</f>
        <v>Other Construction</v>
      </c>
    </row>
    <row r="54" spans="1:26" ht="12" customHeight="1" x14ac:dyDescent="0.2">
      <c r="A54" s="704">
        <v>42</v>
      </c>
      <c r="B54" s="642" t="s">
        <v>5</v>
      </c>
      <c r="C54" s="564">
        <v>0</v>
      </c>
      <c r="D54" s="564">
        <v>0</v>
      </c>
      <c r="E54" s="564">
        <v>0</v>
      </c>
      <c r="F54" s="564">
        <v>0</v>
      </c>
      <c r="G54" s="564">
        <v>0</v>
      </c>
      <c r="H54" s="564">
        <v>0</v>
      </c>
      <c r="I54" s="564">
        <v>0</v>
      </c>
      <c r="J54" s="564">
        <v>0</v>
      </c>
      <c r="K54" s="564">
        <v>0</v>
      </c>
      <c r="L54" s="564">
        <v>0</v>
      </c>
      <c r="M54" s="564">
        <v>0</v>
      </c>
      <c r="N54" s="564">
        <v>0</v>
      </c>
      <c r="O54" s="564">
        <v>0</v>
      </c>
      <c r="P54" s="564">
        <v>0</v>
      </c>
      <c r="Q54" s="565">
        <f t="shared" si="16"/>
        <v>0</v>
      </c>
      <c r="R54" s="564">
        <v>0</v>
      </c>
      <c r="S54" s="564">
        <v>0</v>
      </c>
      <c r="T54" s="564">
        <v>0</v>
      </c>
      <c r="U54" s="566">
        <f t="shared" si="17"/>
        <v>0</v>
      </c>
      <c r="V54" s="692">
        <v>0</v>
      </c>
      <c r="W54" s="605">
        <f t="shared" si="18"/>
        <v>0</v>
      </c>
      <c r="X54" s="629">
        <f t="shared" si="19"/>
        <v>0</v>
      </c>
      <c r="Y54" s="584">
        <v>43</v>
      </c>
      <c r="Z54" s="735" t="str">
        <f>B54</f>
        <v xml:space="preserve"> </v>
      </c>
    </row>
    <row r="55" spans="1:26" ht="12" customHeight="1" x14ac:dyDescent="0.2">
      <c r="A55" s="704">
        <v>43</v>
      </c>
      <c r="B55" s="642" t="s">
        <v>5</v>
      </c>
      <c r="C55" s="564">
        <v>0</v>
      </c>
      <c r="D55" s="564">
        <v>0</v>
      </c>
      <c r="E55" s="564">
        <v>0</v>
      </c>
      <c r="F55" s="564">
        <v>0</v>
      </c>
      <c r="G55" s="564">
        <v>0</v>
      </c>
      <c r="H55" s="564">
        <v>0</v>
      </c>
      <c r="I55" s="564">
        <v>0</v>
      </c>
      <c r="J55" s="564">
        <v>0</v>
      </c>
      <c r="K55" s="564">
        <v>0</v>
      </c>
      <c r="L55" s="564">
        <v>0</v>
      </c>
      <c r="M55" s="564">
        <v>0</v>
      </c>
      <c r="N55" s="564">
        <v>0</v>
      </c>
      <c r="O55" s="564">
        <v>0</v>
      </c>
      <c r="P55" s="564">
        <v>0</v>
      </c>
      <c r="Q55" s="565">
        <f t="shared" si="16"/>
        <v>0</v>
      </c>
      <c r="R55" s="564">
        <v>0</v>
      </c>
      <c r="S55" s="564">
        <v>0</v>
      </c>
      <c r="T55" s="564">
        <v>0</v>
      </c>
      <c r="U55" s="566">
        <f t="shared" si="17"/>
        <v>0</v>
      </c>
      <c r="V55" s="692">
        <v>0</v>
      </c>
      <c r="W55" s="605">
        <f t="shared" si="18"/>
        <v>0</v>
      </c>
      <c r="X55" s="629">
        <f t="shared" si="19"/>
        <v>0</v>
      </c>
      <c r="Y55" s="584">
        <v>44</v>
      </c>
      <c r="Z55" s="735" t="str">
        <f>B55</f>
        <v xml:space="preserve"> </v>
      </c>
    </row>
    <row r="56" spans="1:26" ht="12" customHeight="1" x14ac:dyDescent="0.2">
      <c r="A56" s="704">
        <v>44</v>
      </c>
      <c r="B56" s="646" t="s">
        <v>5</v>
      </c>
      <c r="C56" s="647">
        <v>0</v>
      </c>
      <c r="D56" s="647">
        <v>0</v>
      </c>
      <c r="E56" s="647">
        <v>0</v>
      </c>
      <c r="F56" s="647">
        <v>0</v>
      </c>
      <c r="G56" s="647">
        <v>0</v>
      </c>
      <c r="H56" s="647">
        <v>0</v>
      </c>
      <c r="I56" s="647">
        <v>0</v>
      </c>
      <c r="J56" s="647">
        <v>0</v>
      </c>
      <c r="K56" s="647">
        <v>0</v>
      </c>
      <c r="L56" s="647">
        <v>0</v>
      </c>
      <c r="M56" s="647">
        <v>0</v>
      </c>
      <c r="N56" s="647">
        <v>0</v>
      </c>
      <c r="O56" s="647">
        <v>0</v>
      </c>
      <c r="P56" s="647">
        <v>0</v>
      </c>
      <c r="Q56" s="648">
        <f>SUM(C56:P56)</f>
        <v>0</v>
      </c>
      <c r="R56" s="647">
        <v>0</v>
      </c>
      <c r="S56" s="647">
        <v>0</v>
      </c>
      <c r="T56" s="647">
        <v>0</v>
      </c>
      <c r="U56" s="649">
        <f t="shared" si="17"/>
        <v>0</v>
      </c>
      <c r="V56" s="693">
        <v>0</v>
      </c>
      <c r="W56" s="698">
        <f t="shared" si="18"/>
        <v>0</v>
      </c>
      <c r="X56" s="674">
        <f t="shared" si="19"/>
        <v>0</v>
      </c>
      <c r="Y56" s="731">
        <v>45</v>
      </c>
      <c r="Z56" s="736" t="str">
        <f>B56</f>
        <v xml:space="preserve"> </v>
      </c>
    </row>
    <row r="57" spans="1:26" ht="12" customHeight="1" x14ac:dyDescent="0.2">
      <c r="A57" s="704">
        <v>45</v>
      </c>
      <c r="B57" s="653" t="s">
        <v>339</v>
      </c>
      <c r="C57" s="654">
        <f>SUM(C49:C56)</f>
        <v>0</v>
      </c>
      <c r="D57" s="654">
        <f t="shared" ref="D57:I57" si="20">SUM(D49:D56)</f>
        <v>0</v>
      </c>
      <c r="E57" s="654">
        <f t="shared" si="20"/>
        <v>0</v>
      </c>
      <c r="F57" s="654">
        <f t="shared" si="20"/>
        <v>0</v>
      </c>
      <c r="G57" s="654">
        <f t="shared" si="20"/>
        <v>0</v>
      </c>
      <c r="H57" s="654">
        <f t="shared" si="20"/>
        <v>0</v>
      </c>
      <c r="I57" s="654">
        <f t="shared" si="20"/>
        <v>0</v>
      </c>
      <c r="J57" s="654">
        <f>SUM(J49:J56)</f>
        <v>0</v>
      </c>
      <c r="K57" s="654">
        <f>SUM(K49:K56)</f>
        <v>0</v>
      </c>
      <c r="L57" s="654">
        <f>SUM(L49:L56)</f>
        <v>0</v>
      </c>
      <c r="M57" s="654">
        <f t="shared" ref="M57:P57" si="21">SUM(M49:M56)</f>
        <v>0</v>
      </c>
      <c r="N57" s="654">
        <f t="shared" si="21"/>
        <v>0</v>
      </c>
      <c r="O57" s="654">
        <f t="shared" si="21"/>
        <v>0</v>
      </c>
      <c r="P57" s="654">
        <f t="shared" si="21"/>
        <v>0</v>
      </c>
      <c r="Q57" s="655">
        <f>SUM(Q49:Q56)</f>
        <v>0</v>
      </c>
      <c r="R57" s="654">
        <f>SUM(R49:R56)</f>
        <v>0</v>
      </c>
      <c r="S57" s="654">
        <f>SUM(S49:S56)</f>
        <v>0</v>
      </c>
      <c r="T57" s="654">
        <f t="shared" ref="T57:V57" si="22">SUM(T49:T56)</f>
        <v>0</v>
      </c>
      <c r="U57" s="655">
        <f>SUM(U49:U56)</f>
        <v>0</v>
      </c>
      <c r="V57" s="677">
        <f t="shared" si="22"/>
        <v>0</v>
      </c>
      <c r="W57" s="699">
        <f>SUM(W49:W56)</f>
        <v>0</v>
      </c>
      <c r="X57" s="675">
        <f>SUM(X49:X56)</f>
        <v>0</v>
      </c>
      <c r="Y57" s="730">
        <v>46</v>
      </c>
      <c r="Z57" s="95" t="s">
        <v>338</v>
      </c>
    </row>
    <row r="58" spans="1:26" ht="12" customHeight="1" x14ac:dyDescent="0.2">
      <c r="A58" s="704">
        <v>46</v>
      </c>
      <c r="B58" s="650" t="s">
        <v>40</v>
      </c>
      <c r="C58" s="651">
        <v>0</v>
      </c>
      <c r="D58" s="651">
        <v>0</v>
      </c>
      <c r="E58" s="651">
        <v>0</v>
      </c>
      <c r="F58" s="651">
        <v>0</v>
      </c>
      <c r="G58" s="651">
        <v>0</v>
      </c>
      <c r="H58" s="651">
        <v>0</v>
      </c>
      <c r="I58" s="651">
        <v>0</v>
      </c>
      <c r="J58" s="651">
        <v>0</v>
      </c>
      <c r="K58" s="651">
        <v>0</v>
      </c>
      <c r="L58" s="651">
        <v>0</v>
      </c>
      <c r="M58" s="651">
        <v>0</v>
      </c>
      <c r="N58" s="651">
        <v>0</v>
      </c>
      <c r="O58" s="651">
        <v>0</v>
      </c>
      <c r="P58" s="651">
        <v>0</v>
      </c>
      <c r="Q58" s="571">
        <f t="shared" si="16"/>
        <v>0</v>
      </c>
      <c r="R58" s="651">
        <v>0</v>
      </c>
      <c r="S58" s="651">
        <v>0</v>
      </c>
      <c r="T58" s="651">
        <v>0</v>
      </c>
      <c r="U58" s="652">
        <f t="shared" si="17"/>
        <v>0</v>
      </c>
      <c r="V58" s="694">
        <v>0</v>
      </c>
      <c r="W58" s="700">
        <f t="shared" ref="W58:W62" si="23">Q58-T58-V58</f>
        <v>0</v>
      </c>
      <c r="X58" s="597">
        <f t="shared" ref="X58:X62" si="24">S58+T58</f>
        <v>0</v>
      </c>
      <c r="Y58" s="732">
        <v>47</v>
      </c>
      <c r="Z58" s="737" t="s">
        <v>40</v>
      </c>
    </row>
    <row r="59" spans="1:26" ht="12" customHeight="1" x14ac:dyDescent="0.2">
      <c r="A59" s="704">
        <v>47</v>
      </c>
      <c r="B59" s="640" t="s">
        <v>48</v>
      </c>
      <c r="C59" s="564">
        <v>0</v>
      </c>
      <c r="D59" s="564">
        <v>0</v>
      </c>
      <c r="E59" s="564">
        <v>0</v>
      </c>
      <c r="F59" s="564">
        <v>0</v>
      </c>
      <c r="G59" s="564">
        <v>0</v>
      </c>
      <c r="H59" s="564">
        <v>0</v>
      </c>
      <c r="I59" s="564">
        <v>0</v>
      </c>
      <c r="J59" s="564">
        <v>0</v>
      </c>
      <c r="K59" s="564">
        <v>0</v>
      </c>
      <c r="L59" s="564">
        <v>0</v>
      </c>
      <c r="M59" s="564">
        <v>0</v>
      </c>
      <c r="N59" s="564">
        <v>0</v>
      </c>
      <c r="O59" s="564">
        <v>0</v>
      </c>
      <c r="P59" s="564">
        <v>0</v>
      </c>
      <c r="Q59" s="565">
        <f t="shared" si="16"/>
        <v>0</v>
      </c>
      <c r="R59" s="564">
        <v>0</v>
      </c>
      <c r="S59" s="569">
        <f>Q59</f>
        <v>0</v>
      </c>
      <c r="T59" s="564">
        <v>0</v>
      </c>
      <c r="U59" s="566">
        <f t="shared" si="17"/>
        <v>0</v>
      </c>
      <c r="V59" s="692">
        <v>0</v>
      </c>
      <c r="W59" s="605">
        <f t="shared" si="23"/>
        <v>0</v>
      </c>
      <c r="X59" s="629">
        <f>S59</f>
        <v>0</v>
      </c>
      <c r="Y59" s="584">
        <v>48</v>
      </c>
      <c r="Z59" s="591" t="s">
        <v>48</v>
      </c>
    </row>
    <row r="60" spans="1:26" ht="12" customHeight="1" x14ac:dyDescent="0.2">
      <c r="A60" s="704">
        <v>48</v>
      </c>
      <c r="B60" s="640" t="s">
        <v>272</v>
      </c>
      <c r="C60" s="564">
        <v>0</v>
      </c>
      <c r="D60" s="564">
        <v>0</v>
      </c>
      <c r="E60" s="564">
        <v>0</v>
      </c>
      <c r="F60" s="564">
        <v>0</v>
      </c>
      <c r="G60" s="564">
        <v>0</v>
      </c>
      <c r="H60" s="564">
        <v>0</v>
      </c>
      <c r="I60" s="564">
        <v>0</v>
      </c>
      <c r="J60" s="564">
        <v>0</v>
      </c>
      <c r="K60" s="564">
        <v>0</v>
      </c>
      <c r="L60" s="564">
        <v>0</v>
      </c>
      <c r="M60" s="564">
        <v>0</v>
      </c>
      <c r="N60" s="564">
        <v>0</v>
      </c>
      <c r="O60" s="564">
        <v>0</v>
      </c>
      <c r="P60" s="564">
        <v>0</v>
      </c>
      <c r="Q60" s="565">
        <f t="shared" si="16"/>
        <v>0</v>
      </c>
      <c r="R60" s="564">
        <v>0</v>
      </c>
      <c r="S60" s="564">
        <v>0</v>
      </c>
      <c r="T60" s="569">
        <f>Q60</f>
        <v>0</v>
      </c>
      <c r="U60" s="566">
        <f t="shared" si="17"/>
        <v>0</v>
      </c>
      <c r="V60" s="692">
        <v>0</v>
      </c>
      <c r="W60" s="605">
        <f t="shared" si="23"/>
        <v>0</v>
      </c>
      <c r="X60" s="629">
        <f>T60</f>
        <v>0</v>
      </c>
      <c r="Y60" s="584">
        <v>49</v>
      </c>
      <c r="Z60" s="591" t="s">
        <v>272</v>
      </c>
    </row>
    <row r="61" spans="1:26" ht="12" customHeight="1" x14ac:dyDescent="0.2">
      <c r="A61" s="704">
        <v>49</v>
      </c>
      <c r="B61" s="643" t="s">
        <v>41</v>
      </c>
      <c r="C61" s="564">
        <v>0</v>
      </c>
      <c r="D61" s="564">
        <v>0</v>
      </c>
      <c r="E61" s="564">
        <v>0</v>
      </c>
      <c r="F61" s="564">
        <v>0</v>
      </c>
      <c r="G61" s="564">
        <v>0</v>
      </c>
      <c r="H61" s="564">
        <v>0</v>
      </c>
      <c r="I61" s="564">
        <v>0</v>
      </c>
      <c r="J61" s="564">
        <v>0</v>
      </c>
      <c r="K61" s="564">
        <v>0</v>
      </c>
      <c r="L61" s="564">
        <v>0</v>
      </c>
      <c r="M61" s="564">
        <v>0</v>
      </c>
      <c r="N61" s="564">
        <v>0</v>
      </c>
      <c r="O61" s="564">
        <v>0</v>
      </c>
      <c r="P61" s="564">
        <v>0</v>
      </c>
      <c r="Q61" s="565">
        <f t="shared" si="16"/>
        <v>0</v>
      </c>
      <c r="R61" s="564">
        <v>0</v>
      </c>
      <c r="S61" s="564">
        <v>0</v>
      </c>
      <c r="T61" s="564">
        <v>0</v>
      </c>
      <c r="U61" s="566">
        <f t="shared" si="17"/>
        <v>0</v>
      </c>
      <c r="V61" s="692">
        <v>0</v>
      </c>
      <c r="W61" s="605">
        <f t="shared" si="23"/>
        <v>0</v>
      </c>
      <c r="X61" s="629">
        <f t="shared" si="24"/>
        <v>0</v>
      </c>
      <c r="Y61" s="584">
        <v>50</v>
      </c>
      <c r="Z61" s="738" t="s">
        <v>41</v>
      </c>
    </row>
    <row r="62" spans="1:26" ht="12" customHeight="1" x14ac:dyDescent="0.2">
      <c r="A62" s="704">
        <v>50</v>
      </c>
      <c r="B62" s="656" t="s">
        <v>42</v>
      </c>
      <c r="C62" s="647">
        <v>0</v>
      </c>
      <c r="D62" s="647">
        <v>0</v>
      </c>
      <c r="E62" s="647">
        <v>0</v>
      </c>
      <c r="F62" s="647">
        <v>0</v>
      </c>
      <c r="G62" s="647">
        <v>0</v>
      </c>
      <c r="H62" s="647">
        <v>0</v>
      </c>
      <c r="I62" s="647">
        <v>0</v>
      </c>
      <c r="J62" s="647">
        <v>0</v>
      </c>
      <c r="K62" s="647">
        <v>0</v>
      </c>
      <c r="L62" s="647">
        <v>0</v>
      </c>
      <c r="M62" s="647">
        <v>0</v>
      </c>
      <c r="N62" s="647">
        <v>0</v>
      </c>
      <c r="O62" s="647">
        <v>0</v>
      </c>
      <c r="P62" s="647">
        <v>0</v>
      </c>
      <c r="Q62" s="648">
        <f t="shared" si="16"/>
        <v>0</v>
      </c>
      <c r="R62" s="647">
        <v>0</v>
      </c>
      <c r="S62" s="647">
        <v>0</v>
      </c>
      <c r="T62" s="647">
        <v>0</v>
      </c>
      <c r="U62" s="649">
        <f t="shared" si="17"/>
        <v>0</v>
      </c>
      <c r="V62" s="693">
        <v>0</v>
      </c>
      <c r="W62" s="698">
        <f t="shared" si="23"/>
        <v>0</v>
      </c>
      <c r="X62" s="674">
        <f t="shared" si="24"/>
        <v>0</v>
      </c>
      <c r="Y62" s="733">
        <v>51</v>
      </c>
      <c r="Z62" s="739" t="s">
        <v>42</v>
      </c>
    </row>
    <row r="63" spans="1:26" ht="12" customHeight="1" x14ac:dyDescent="0.2">
      <c r="A63" s="704">
        <v>51</v>
      </c>
      <c r="B63" s="653" t="s">
        <v>219</v>
      </c>
      <c r="C63" s="654">
        <f>SUM(C57:C62)</f>
        <v>0</v>
      </c>
      <c r="D63" s="654">
        <f t="shared" ref="D63:I63" si="25">SUM(D57:D62)</f>
        <v>0</v>
      </c>
      <c r="E63" s="654">
        <f t="shared" si="25"/>
        <v>0</v>
      </c>
      <c r="F63" s="654">
        <f t="shared" si="25"/>
        <v>0</v>
      </c>
      <c r="G63" s="654">
        <f t="shared" si="25"/>
        <v>0</v>
      </c>
      <c r="H63" s="654">
        <f t="shared" si="25"/>
        <v>0</v>
      </c>
      <c r="I63" s="654">
        <f t="shared" si="25"/>
        <v>0</v>
      </c>
      <c r="J63" s="654">
        <f>SUM(J57:J62)</f>
        <v>0</v>
      </c>
      <c r="K63" s="654">
        <f>SUM(K57:K62)</f>
        <v>0</v>
      </c>
      <c r="L63" s="654">
        <f>SUM(L57:L62)</f>
        <v>0</v>
      </c>
      <c r="M63" s="654">
        <f t="shared" ref="M63:P63" si="26">SUM(M57:M62)</f>
        <v>0</v>
      </c>
      <c r="N63" s="654">
        <f t="shared" si="26"/>
        <v>0</v>
      </c>
      <c r="O63" s="654">
        <f t="shared" si="26"/>
        <v>0</v>
      </c>
      <c r="P63" s="654">
        <f t="shared" si="26"/>
        <v>0</v>
      </c>
      <c r="Q63" s="655">
        <f>SUM(Q57:Q62)</f>
        <v>0</v>
      </c>
      <c r="R63" s="654">
        <f>SUM(R57:R62)</f>
        <v>0</v>
      </c>
      <c r="S63" s="654">
        <f>SUM(S57:S62)</f>
        <v>0</v>
      </c>
      <c r="T63" s="654">
        <f t="shared" ref="T63:V63" si="27">SUM(T57:T62)</f>
        <v>0</v>
      </c>
      <c r="U63" s="655">
        <f>SUM(U57:U62)</f>
        <v>0</v>
      </c>
      <c r="V63" s="677">
        <f t="shared" si="27"/>
        <v>0</v>
      </c>
      <c r="W63" s="699">
        <f>SUM(W57:W62)</f>
        <v>0</v>
      </c>
      <c r="X63" s="675">
        <f>SUM(X57:X62)</f>
        <v>0</v>
      </c>
      <c r="Y63" s="730">
        <v>52</v>
      </c>
      <c r="Z63" s="95" t="s">
        <v>219</v>
      </c>
    </row>
    <row r="64" spans="1:26" ht="12" customHeight="1" x14ac:dyDescent="0.2">
      <c r="A64" s="704">
        <v>52</v>
      </c>
      <c r="B64" s="650" t="s">
        <v>3</v>
      </c>
      <c r="C64" s="651">
        <v>0</v>
      </c>
      <c r="D64" s="651">
        <v>0</v>
      </c>
      <c r="E64" s="651">
        <v>0</v>
      </c>
      <c r="F64" s="651">
        <v>0</v>
      </c>
      <c r="G64" s="651">
        <v>0</v>
      </c>
      <c r="H64" s="651">
        <v>0</v>
      </c>
      <c r="I64" s="651">
        <v>0</v>
      </c>
      <c r="J64" s="651">
        <v>0</v>
      </c>
      <c r="K64" s="651">
        <v>0</v>
      </c>
      <c r="L64" s="651">
        <v>0</v>
      </c>
      <c r="M64" s="651">
        <v>0</v>
      </c>
      <c r="N64" s="651">
        <v>0</v>
      </c>
      <c r="O64" s="651">
        <v>0</v>
      </c>
      <c r="P64" s="651">
        <v>0</v>
      </c>
      <c r="Q64" s="571">
        <f t="shared" si="16"/>
        <v>0</v>
      </c>
      <c r="R64" s="651">
        <v>0</v>
      </c>
      <c r="S64" s="651">
        <v>0</v>
      </c>
      <c r="T64" s="651">
        <v>0</v>
      </c>
      <c r="U64" s="652">
        <f t="shared" si="17"/>
        <v>0</v>
      </c>
      <c r="V64" s="694">
        <v>0</v>
      </c>
      <c r="W64" s="700">
        <f t="shared" ref="W64:W66" si="28">Q64-T64-V64</f>
        <v>0</v>
      </c>
      <c r="X64" s="597">
        <f t="shared" ref="X64:X66" si="29">S64+T64</f>
        <v>0</v>
      </c>
      <c r="Y64" s="732">
        <v>53</v>
      </c>
      <c r="Z64" s="737" t="s">
        <v>3</v>
      </c>
    </row>
    <row r="65" spans="1:26" ht="12" customHeight="1" x14ac:dyDescent="0.2">
      <c r="A65" s="704">
        <v>53</v>
      </c>
      <c r="B65" s="640" t="s">
        <v>43</v>
      </c>
      <c r="C65" s="564">
        <v>0</v>
      </c>
      <c r="D65" s="564">
        <v>0</v>
      </c>
      <c r="E65" s="564">
        <v>0</v>
      </c>
      <c r="F65" s="564">
        <v>0</v>
      </c>
      <c r="G65" s="564">
        <v>0</v>
      </c>
      <c r="H65" s="564">
        <v>0</v>
      </c>
      <c r="I65" s="564">
        <v>0</v>
      </c>
      <c r="J65" s="564">
        <v>0</v>
      </c>
      <c r="K65" s="564">
        <v>0</v>
      </c>
      <c r="L65" s="564">
        <v>0</v>
      </c>
      <c r="M65" s="564">
        <v>0</v>
      </c>
      <c r="N65" s="564">
        <v>0</v>
      </c>
      <c r="O65" s="564">
        <v>0</v>
      </c>
      <c r="P65" s="564">
        <v>0</v>
      </c>
      <c r="Q65" s="565">
        <f t="shared" si="16"/>
        <v>0</v>
      </c>
      <c r="R65" s="564">
        <v>0</v>
      </c>
      <c r="S65" s="564">
        <v>0</v>
      </c>
      <c r="T65" s="564">
        <v>0</v>
      </c>
      <c r="U65" s="566">
        <f t="shared" si="17"/>
        <v>0</v>
      </c>
      <c r="V65" s="692">
        <v>0</v>
      </c>
      <c r="W65" s="605">
        <f t="shared" si="28"/>
        <v>0</v>
      </c>
      <c r="X65" s="629">
        <f t="shared" si="29"/>
        <v>0</v>
      </c>
      <c r="Y65" s="584">
        <v>54</v>
      </c>
      <c r="Z65" s="591" t="s">
        <v>43</v>
      </c>
    </row>
    <row r="66" spans="1:26" ht="12" customHeight="1" x14ac:dyDescent="0.2">
      <c r="A66" s="704">
        <v>54</v>
      </c>
      <c r="B66" s="656" t="s">
        <v>44</v>
      </c>
      <c r="C66" s="647">
        <v>0</v>
      </c>
      <c r="D66" s="647">
        <v>0</v>
      </c>
      <c r="E66" s="647">
        <v>0</v>
      </c>
      <c r="F66" s="647">
        <v>0</v>
      </c>
      <c r="G66" s="647">
        <v>0</v>
      </c>
      <c r="H66" s="647">
        <v>0</v>
      </c>
      <c r="I66" s="647">
        <v>0</v>
      </c>
      <c r="J66" s="647">
        <v>0</v>
      </c>
      <c r="K66" s="647">
        <v>0</v>
      </c>
      <c r="L66" s="647">
        <v>0</v>
      </c>
      <c r="M66" s="647">
        <v>0</v>
      </c>
      <c r="N66" s="647">
        <v>0</v>
      </c>
      <c r="O66" s="647">
        <v>0</v>
      </c>
      <c r="P66" s="647">
        <v>0</v>
      </c>
      <c r="Q66" s="648">
        <f t="shared" si="16"/>
        <v>0</v>
      </c>
      <c r="R66" s="647">
        <v>0</v>
      </c>
      <c r="S66" s="647">
        <v>0</v>
      </c>
      <c r="T66" s="647">
        <v>0</v>
      </c>
      <c r="U66" s="649">
        <f t="shared" si="17"/>
        <v>0</v>
      </c>
      <c r="V66" s="693">
        <v>0</v>
      </c>
      <c r="W66" s="698">
        <f t="shared" si="28"/>
        <v>0</v>
      </c>
      <c r="X66" s="674">
        <f t="shared" si="29"/>
        <v>0</v>
      </c>
      <c r="Y66" s="733">
        <v>55</v>
      </c>
      <c r="Z66" s="739" t="s">
        <v>44</v>
      </c>
    </row>
    <row r="67" spans="1:26" ht="12" customHeight="1" x14ac:dyDescent="0.2">
      <c r="A67" s="704">
        <v>55</v>
      </c>
      <c r="B67" s="658" t="s">
        <v>97</v>
      </c>
      <c r="C67" s="655">
        <f>SUM(C63:C66)</f>
        <v>0</v>
      </c>
      <c r="D67" s="655">
        <f t="shared" ref="D67:I67" si="30">SUM(D63:D66)</f>
        <v>0</v>
      </c>
      <c r="E67" s="655">
        <f t="shared" si="30"/>
        <v>0</v>
      </c>
      <c r="F67" s="655">
        <f t="shared" si="30"/>
        <v>0</v>
      </c>
      <c r="G67" s="655">
        <f t="shared" si="30"/>
        <v>0</v>
      </c>
      <c r="H67" s="655">
        <f t="shared" si="30"/>
        <v>0</v>
      </c>
      <c r="I67" s="655">
        <f t="shared" si="30"/>
        <v>0</v>
      </c>
      <c r="J67" s="655">
        <f>SUM(J63:J66)</f>
        <v>0</v>
      </c>
      <c r="K67" s="655">
        <f>SUM(K63:K66)</f>
        <v>0</v>
      </c>
      <c r="L67" s="655">
        <f>SUM(L63:L66)</f>
        <v>0</v>
      </c>
      <c r="M67" s="655">
        <f t="shared" ref="M67:P67" si="31">SUM(M63:M66)</f>
        <v>0</v>
      </c>
      <c r="N67" s="655">
        <f t="shared" si="31"/>
        <v>0</v>
      </c>
      <c r="O67" s="655">
        <f t="shared" si="31"/>
        <v>0</v>
      </c>
      <c r="P67" s="655">
        <f t="shared" si="31"/>
        <v>0</v>
      </c>
      <c r="Q67" s="655">
        <f>SUM(Q63:Q66)</f>
        <v>0</v>
      </c>
      <c r="R67" s="655">
        <f>SUM(R63:R66)</f>
        <v>0</v>
      </c>
      <c r="S67" s="655">
        <f>SUM(S63:S66)</f>
        <v>0</v>
      </c>
      <c r="T67" s="655">
        <f t="shared" ref="T67:V67" si="32">SUM(T63:T66)</f>
        <v>0</v>
      </c>
      <c r="U67" s="655">
        <f>SUM(U63:U66)</f>
        <v>0</v>
      </c>
      <c r="V67" s="677">
        <f t="shared" si="32"/>
        <v>0</v>
      </c>
      <c r="W67" s="699">
        <f>SUM(W63:W66)</f>
        <v>0</v>
      </c>
      <c r="X67" s="675">
        <f>SUM(X63:X66)</f>
        <v>0</v>
      </c>
      <c r="Y67" s="730">
        <v>56</v>
      </c>
      <c r="Z67" s="96" t="s">
        <v>97</v>
      </c>
    </row>
    <row r="68" spans="1:26" ht="12" customHeight="1" x14ac:dyDescent="0.2">
      <c r="A68" s="704">
        <v>56</v>
      </c>
      <c r="B68" s="657" t="s">
        <v>103</v>
      </c>
      <c r="C68" s="651">
        <v>0</v>
      </c>
      <c r="D68" s="651">
        <v>0</v>
      </c>
      <c r="E68" s="651">
        <v>0</v>
      </c>
      <c r="F68" s="651">
        <v>0</v>
      </c>
      <c r="G68" s="651">
        <v>0</v>
      </c>
      <c r="H68" s="651">
        <v>0</v>
      </c>
      <c r="I68" s="651">
        <v>0</v>
      </c>
      <c r="J68" s="651">
        <v>0</v>
      </c>
      <c r="K68" s="651">
        <v>0</v>
      </c>
      <c r="L68" s="651">
        <v>0</v>
      </c>
      <c r="M68" s="651">
        <v>0</v>
      </c>
      <c r="N68" s="651">
        <v>0</v>
      </c>
      <c r="O68" s="651">
        <v>0</v>
      </c>
      <c r="P68" s="651">
        <v>0</v>
      </c>
      <c r="Q68" s="571">
        <f t="shared" si="16"/>
        <v>0</v>
      </c>
      <c r="R68" s="651">
        <v>0</v>
      </c>
      <c r="S68" s="651">
        <v>0</v>
      </c>
      <c r="T68" s="651">
        <v>0</v>
      </c>
      <c r="U68" s="652">
        <f t="shared" si="17"/>
        <v>0</v>
      </c>
      <c r="V68" s="694">
        <v>0</v>
      </c>
      <c r="W68" s="700">
        <f t="shared" ref="W68:W69" si="33">Q68-T68-V68</f>
        <v>0</v>
      </c>
      <c r="X68" s="597">
        <f t="shared" ref="X68:X69" si="34">S68+T68</f>
        <v>0</v>
      </c>
      <c r="Y68" s="732">
        <v>57</v>
      </c>
      <c r="Z68" s="740" t="s">
        <v>103</v>
      </c>
    </row>
    <row r="69" spans="1:26" ht="12" customHeight="1" x14ac:dyDescent="0.2">
      <c r="A69" s="704">
        <v>57</v>
      </c>
      <c r="B69" s="656" t="s">
        <v>45</v>
      </c>
      <c r="C69" s="647">
        <v>0</v>
      </c>
      <c r="D69" s="647">
        <v>0</v>
      </c>
      <c r="E69" s="647">
        <v>0</v>
      </c>
      <c r="F69" s="647">
        <v>0</v>
      </c>
      <c r="G69" s="647">
        <v>0</v>
      </c>
      <c r="H69" s="647">
        <v>0</v>
      </c>
      <c r="I69" s="647">
        <v>0</v>
      </c>
      <c r="J69" s="647">
        <v>0</v>
      </c>
      <c r="K69" s="647">
        <v>0</v>
      </c>
      <c r="L69" s="647">
        <v>0</v>
      </c>
      <c r="M69" s="647">
        <v>0</v>
      </c>
      <c r="N69" s="647">
        <v>0</v>
      </c>
      <c r="O69" s="647">
        <v>0</v>
      </c>
      <c r="P69" s="647">
        <v>0</v>
      </c>
      <c r="Q69" s="648">
        <f t="shared" si="16"/>
        <v>0</v>
      </c>
      <c r="R69" s="647">
        <v>0</v>
      </c>
      <c r="S69" s="647">
        <v>0</v>
      </c>
      <c r="T69" s="647">
        <v>0</v>
      </c>
      <c r="U69" s="649">
        <f t="shared" si="17"/>
        <v>0</v>
      </c>
      <c r="V69" s="693">
        <v>0</v>
      </c>
      <c r="W69" s="698">
        <f t="shared" si="33"/>
        <v>0</v>
      </c>
      <c r="X69" s="674">
        <f t="shared" si="34"/>
        <v>0</v>
      </c>
      <c r="Y69" s="733">
        <v>58</v>
      </c>
      <c r="Z69" s="739" t="s">
        <v>45</v>
      </c>
    </row>
    <row r="70" spans="1:26" s="59" customFormat="1" ht="12" customHeight="1" x14ac:dyDescent="0.2">
      <c r="A70" s="704">
        <v>58</v>
      </c>
      <c r="B70" s="659" t="s">
        <v>56</v>
      </c>
      <c r="C70" s="660">
        <f t="shared" ref="C70:X70" si="35">C8+C42+C67+C68+C69</f>
        <v>0</v>
      </c>
      <c r="D70" s="660">
        <f t="shared" si="35"/>
        <v>0</v>
      </c>
      <c r="E70" s="660">
        <f t="shared" si="35"/>
        <v>0</v>
      </c>
      <c r="F70" s="660">
        <f t="shared" si="35"/>
        <v>0</v>
      </c>
      <c r="G70" s="660">
        <f t="shared" si="35"/>
        <v>0</v>
      </c>
      <c r="H70" s="660">
        <f t="shared" si="35"/>
        <v>0</v>
      </c>
      <c r="I70" s="660">
        <f t="shared" si="35"/>
        <v>0</v>
      </c>
      <c r="J70" s="660">
        <f t="shared" si="35"/>
        <v>0</v>
      </c>
      <c r="K70" s="660">
        <f t="shared" si="35"/>
        <v>0</v>
      </c>
      <c r="L70" s="660">
        <f t="shared" si="35"/>
        <v>0</v>
      </c>
      <c r="M70" s="660">
        <f t="shared" ref="M70:P70" si="36">M8+M42+M67+M68+M69</f>
        <v>0</v>
      </c>
      <c r="N70" s="660">
        <f t="shared" si="36"/>
        <v>0</v>
      </c>
      <c r="O70" s="660">
        <f t="shared" si="36"/>
        <v>0</v>
      </c>
      <c r="P70" s="660">
        <f t="shared" si="36"/>
        <v>0</v>
      </c>
      <c r="Q70" s="660">
        <f>Q8+Q42+Q67+Q68+Q69</f>
        <v>0</v>
      </c>
      <c r="R70" s="660">
        <f t="shared" si="35"/>
        <v>0</v>
      </c>
      <c r="S70" s="660">
        <f t="shared" si="35"/>
        <v>0</v>
      </c>
      <c r="T70" s="660">
        <f t="shared" si="35"/>
        <v>0</v>
      </c>
      <c r="U70" s="660">
        <f>U8+U42+U67+U68+U69</f>
        <v>0</v>
      </c>
      <c r="V70" s="695">
        <f t="shared" si="35"/>
        <v>0</v>
      </c>
      <c r="W70" s="701">
        <f t="shared" si="35"/>
        <v>0</v>
      </c>
      <c r="X70" s="676">
        <f t="shared" si="35"/>
        <v>0</v>
      </c>
      <c r="Y70" s="730">
        <v>59</v>
      </c>
      <c r="Z70" s="97" t="s">
        <v>56</v>
      </c>
    </row>
    <row r="71" spans="1:26" ht="12" customHeight="1" x14ac:dyDescent="0.2">
      <c r="A71" s="704">
        <v>59</v>
      </c>
      <c r="B71" s="650" t="s">
        <v>46</v>
      </c>
      <c r="C71" s="651">
        <v>0</v>
      </c>
      <c r="D71" s="651">
        <v>0</v>
      </c>
      <c r="E71" s="651">
        <v>0</v>
      </c>
      <c r="F71" s="651">
        <v>0</v>
      </c>
      <c r="G71" s="651">
        <v>0</v>
      </c>
      <c r="H71" s="651">
        <v>0</v>
      </c>
      <c r="I71" s="651">
        <v>0</v>
      </c>
      <c r="J71" s="651">
        <v>0</v>
      </c>
      <c r="K71" s="651">
        <v>0</v>
      </c>
      <c r="L71" s="651">
        <v>0</v>
      </c>
      <c r="M71" s="651">
        <v>0</v>
      </c>
      <c r="N71" s="651">
        <v>0</v>
      </c>
      <c r="O71" s="651">
        <v>0</v>
      </c>
      <c r="P71" s="651">
        <v>0</v>
      </c>
      <c r="Q71" s="571">
        <f t="shared" si="16"/>
        <v>0</v>
      </c>
      <c r="R71" s="651">
        <v>0</v>
      </c>
      <c r="S71" s="651">
        <v>0</v>
      </c>
      <c r="T71" s="651">
        <v>0</v>
      </c>
      <c r="U71" s="652">
        <f t="shared" si="17"/>
        <v>0</v>
      </c>
      <c r="V71" s="694">
        <v>0</v>
      </c>
      <c r="W71" s="700">
        <f t="shared" ref="W71:W76" si="37">Q71-T71-V71</f>
        <v>0</v>
      </c>
      <c r="X71" s="597">
        <f t="shared" ref="X71:X76" si="38">S71+T71</f>
        <v>0</v>
      </c>
      <c r="Y71" s="732">
        <v>60</v>
      </c>
      <c r="Z71" s="737" t="s">
        <v>46</v>
      </c>
    </row>
    <row r="72" spans="1:26" ht="12" customHeight="1" x14ac:dyDescent="0.2">
      <c r="A72" s="704">
        <v>60</v>
      </c>
      <c r="B72" s="640" t="s">
        <v>193</v>
      </c>
      <c r="C72" s="564">
        <v>0</v>
      </c>
      <c r="D72" s="564">
        <v>0</v>
      </c>
      <c r="E72" s="564">
        <v>0</v>
      </c>
      <c r="F72" s="564">
        <v>0</v>
      </c>
      <c r="G72" s="564">
        <v>0</v>
      </c>
      <c r="H72" s="564">
        <v>0</v>
      </c>
      <c r="I72" s="564">
        <v>0</v>
      </c>
      <c r="J72" s="564">
        <v>0</v>
      </c>
      <c r="K72" s="564">
        <v>0</v>
      </c>
      <c r="L72" s="564">
        <v>0</v>
      </c>
      <c r="M72" s="564">
        <v>0</v>
      </c>
      <c r="N72" s="564">
        <v>0</v>
      </c>
      <c r="O72" s="564">
        <v>0</v>
      </c>
      <c r="P72" s="564">
        <v>0</v>
      </c>
      <c r="Q72" s="565">
        <f t="shared" si="16"/>
        <v>0</v>
      </c>
      <c r="R72" s="564">
        <v>0</v>
      </c>
      <c r="S72" s="564">
        <v>0</v>
      </c>
      <c r="T72" s="564">
        <v>0</v>
      </c>
      <c r="U72" s="566">
        <f t="shared" si="17"/>
        <v>0</v>
      </c>
      <c r="V72" s="692">
        <v>0</v>
      </c>
      <c r="W72" s="605">
        <f t="shared" si="37"/>
        <v>0</v>
      </c>
      <c r="X72" s="629">
        <f t="shared" si="38"/>
        <v>0</v>
      </c>
      <c r="Y72" s="584">
        <v>61</v>
      </c>
      <c r="Z72" s="591" t="s">
        <v>193</v>
      </c>
    </row>
    <row r="73" spans="1:26" ht="12" customHeight="1" x14ac:dyDescent="0.2">
      <c r="A73" s="704">
        <v>61</v>
      </c>
      <c r="B73" s="641" t="s">
        <v>369</v>
      </c>
      <c r="C73" s="564">
        <v>0</v>
      </c>
      <c r="D73" s="564">
        <v>0</v>
      </c>
      <c r="E73" s="564">
        <v>0</v>
      </c>
      <c r="F73" s="564">
        <v>0</v>
      </c>
      <c r="G73" s="564">
        <v>0</v>
      </c>
      <c r="H73" s="564">
        <v>0</v>
      </c>
      <c r="I73" s="564">
        <v>0</v>
      </c>
      <c r="J73" s="568">
        <v>0</v>
      </c>
      <c r="K73" s="568">
        <v>0</v>
      </c>
      <c r="L73" s="568">
        <v>0</v>
      </c>
      <c r="M73" s="568">
        <v>0</v>
      </c>
      <c r="N73" s="568">
        <v>0</v>
      </c>
      <c r="O73" s="568">
        <v>0</v>
      </c>
      <c r="P73" s="568">
        <v>0</v>
      </c>
      <c r="Q73" s="565">
        <f t="shared" si="16"/>
        <v>0</v>
      </c>
      <c r="R73" s="569">
        <v>0</v>
      </c>
      <c r="S73" s="569">
        <v>0</v>
      </c>
      <c r="T73" s="569">
        <v>0</v>
      </c>
      <c r="U73" s="566">
        <f t="shared" si="17"/>
        <v>0</v>
      </c>
      <c r="V73" s="692">
        <v>0</v>
      </c>
      <c r="W73" s="605">
        <f t="shared" si="37"/>
        <v>0</v>
      </c>
      <c r="X73" s="629">
        <f t="shared" si="38"/>
        <v>0</v>
      </c>
      <c r="Y73" s="584">
        <v>62</v>
      </c>
      <c r="Z73" s="735" t="str">
        <f>B73</f>
        <v>Maintenance/Equipment</v>
      </c>
    </row>
    <row r="74" spans="1:26" ht="12" customHeight="1" x14ac:dyDescent="0.2">
      <c r="A74" s="704">
        <v>62</v>
      </c>
      <c r="B74" s="641" t="s">
        <v>370</v>
      </c>
      <c r="C74" s="564">
        <v>0</v>
      </c>
      <c r="D74" s="564">
        <v>0</v>
      </c>
      <c r="E74" s="564">
        <v>0</v>
      </c>
      <c r="F74" s="564">
        <v>0</v>
      </c>
      <c r="G74" s="564">
        <v>0</v>
      </c>
      <c r="H74" s="564">
        <v>0</v>
      </c>
      <c r="I74" s="564">
        <v>0</v>
      </c>
      <c r="J74" s="564">
        <v>0</v>
      </c>
      <c r="K74" s="564">
        <v>0</v>
      </c>
      <c r="L74" s="564">
        <v>0</v>
      </c>
      <c r="M74" s="564">
        <v>0</v>
      </c>
      <c r="N74" s="564">
        <v>0</v>
      </c>
      <c r="O74" s="564">
        <v>0</v>
      </c>
      <c r="P74" s="564">
        <v>0</v>
      </c>
      <c r="Q74" s="565">
        <f t="shared" si="16"/>
        <v>0</v>
      </c>
      <c r="R74" s="564">
        <v>0</v>
      </c>
      <c r="S74" s="564">
        <v>0</v>
      </c>
      <c r="T74" s="564">
        <v>0</v>
      </c>
      <c r="U74" s="566">
        <f t="shared" si="17"/>
        <v>0</v>
      </c>
      <c r="V74" s="692">
        <v>0</v>
      </c>
      <c r="W74" s="605">
        <f t="shared" si="37"/>
        <v>0</v>
      </c>
      <c r="X74" s="629">
        <f t="shared" si="38"/>
        <v>0</v>
      </c>
      <c r="Y74" s="584">
        <v>63</v>
      </c>
      <c r="Z74" s="735" t="str">
        <f>B74</f>
        <v>Other Working Capital</v>
      </c>
    </row>
    <row r="75" spans="1:26" ht="12" customHeight="1" x14ac:dyDescent="0.2">
      <c r="A75" s="704">
        <v>63</v>
      </c>
      <c r="B75" s="644" t="s">
        <v>5</v>
      </c>
      <c r="C75" s="564">
        <v>0</v>
      </c>
      <c r="D75" s="564">
        <v>0</v>
      </c>
      <c r="E75" s="564">
        <v>0</v>
      </c>
      <c r="F75" s="564">
        <v>0</v>
      </c>
      <c r="G75" s="564">
        <v>0</v>
      </c>
      <c r="H75" s="564">
        <v>0</v>
      </c>
      <c r="I75" s="564">
        <v>0</v>
      </c>
      <c r="J75" s="564">
        <v>0</v>
      </c>
      <c r="K75" s="564">
        <v>0</v>
      </c>
      <c r="L75" s="564">
        <v>0</v>
      </c>
      <c r="M75" s="564">
        <v>0</v>
      </c>
      <c r="N75" s="564">
        <v>0</v>
      </c>
      <c r="O75" s="564">
        <v>0</v>
      </c>
      <c r="P75" s="564">
        <v>0</v>
      </c>
      <c r="Q75" s="565">
        <f t="shared" si="16"/>
        <v>0</v>
      </c>
      <c r="R75" s="564">
        <v>0</v>
      </c>
      <c r="S75" s="564">
        <v>0</v>
      </c>
      <c r="T75" s="564">
        <v>0</v>
      </c>
      <c r="U75" s="566">
        <f t="shared" si="17"/>
        <v>0</v>
      </c>
      <c r="V75" s="692">
        <v>0</v>
      </c>
      <c r="W75" s="605">
        <f t="shared" si="37"/>
        <v>0</v>
      </c>
      <c r="X75" s="629">
        <f t="shared" si="38"/>
        <v>0</v>
      </c>
      <c r="Y75" s="584">
        <v>64</v>
      </c>
      <c r="Z75" s="735" t="str">
        <f>B75</f>
        <v xml:space="preserve"> </v>
      </c>
    </row>
    <row r="76" spans="1:26" ht="12" customHeight="1" x14ac:dyDescent="0.2">
      <c r="A76" s="704">
        <v>64</v>
      </c>
      <c r="B76" s="661" t="s">
        <v>5</v>
      </c>
      <c r="C76" s="647">
        <v>0</v>
      </c>
      <c r="D76" s="647">
        <v>0</v>
      </c>
      <c r="E76" s="647">
        <v>0</v>
      </c>
      <c r="F76" s="647">
        <v>0</v>
      </c>
      <c r="G76" s="647">
        <v>0</v>
      </c>
      <c r="H76" s="647">
        <v>0</v>
      </c>
      <c r="I76" s="647">
        <v>0</v>
      </c>
      <c r="J76" s="647">
        <v>0</v>
      </c>
      <c r="K76" s="647">
        <v>0</v>
      </c>
      <c r="L76" s="647">
        <v>0</v>
      </c>
      <c r="M76" s="647">
        <v>0</v>
      </c>
      <c r="N76" s="647">
        <v>0</v>
      </c>
      <c r="O76" s="647">
        <v>0</v>
      </c>
      <c r="P76" s="647">
        <v>0</v>
      </c>
      <c r="Q76" s="648">
        <f t="shared" si="16"/>
        <v>0</v>
      </c>
      <c r="R76" s="647">
        <v>0</v>
      </c>
      <c r="S76" s="647">
        <v>0</v>
      </c>
      <c r="T76" s="647">
        <v>0</v>
      </c>
      <c r="U76" s="649">
        <f t="shared" si="17"/>
        <v>0</v>
      </c>
      <c r="V76" s="693">
        <v>0</v>
      </c>
      <c r="W76" s="698">
        <f t="shared" si="37"/>
        <v>0</v>
      </c>
      <c r="X76" s="674">
        <f t="shared" si="38"/>
        <v>0</v>
      </c>
      <c r="Y76" s="733">
        <v>65</v>
      </c>
      <c r="Z76" s="736" t="str">
        <f>B76</f>
        <v xml:space="preserve"> </v>
      </c>
    </row>
    <row r="77" spans="1:26" ht="12" customHeight="1" x14ac:dyDescent="0.2">
      <c r="A77" s="704">
        <v>65</v>
      </c>
      <c r="B77" s="659" t="s">
        <v>199</v>
      </c>
      <c r="C77" s="654">
        <f>SUM(C71:C76)</f>
        <v>0</v>
      </c>
      <c r="D77" s="654">
        <f t="shared" ref="D77:I77" si="39">SUM(D71:D76)</f>
        <v>0</v>
      </c>
      <c r="E77" s="654">
        <f t="shared" si="39"/>
        <v>0</v>
      </c>
      <c r="F77" s="654">
        <f t="shared" si="39"/>
        <v>0</v>
      </c>
      <c r="G77" s="654">
        <f t="shared" si="39"/>
        <v>0</v>
      </c>
      <c r="H77" s="654">
        <f t="shared" si="39"/>
        <v>0</v>
      </c>
      <c r="I77" s="654">
        <f t="shared" si="39"/>
        <v>0</v>
      </c>
      <c r="J77" s="654">
        <f>SUM(J71:J76)</f>
        <v>0</v>
      </c>
      <c r="K77" s="654">
        <f>SUM(K71:K76)</f>
        <v>0</v>
      </c>
      <c r="L77" s="654">
        <f>SUM(L71:L76)</f>
        <v>0</v>
      </c>
      <c r="M77" s="654">
        <f t="shared" ref="M77:P77" si="40">SUM(M71:M76)</f>
        <v>0</v>
      </c>
      <c r="N77" s="654">
        <f t="shared" si="40"/>
        <v>0</v>
      </c>
      <c r="O77" s="654">
        <f t="shared" si="40"/>
        <v>0</v>
      </c>
      <c r="P77" s="654">
        <f t="shared" si="40"/>
        <v>0</v>
      </c>
      <c r="Q77" s="654">
        <f>SUM(Q71:Q76)</f>
        <v>0</v>
      </c>
      <c r="R77" s="654">
        <f>SUM(R71:R76)</f>
        <v>0</v>
      </c>
      <c r="S77" s="654">
        <f>SUM(S71:S76)</f>
        <v>0</v>
      </c>
      <c r="T77" s="654">
        <f t="shared" ref="T77:V77" si="41">SUM(T71:T76)</f>
        <v>0</v>
      </c>
      <c r="U77" s="655">
        <f>SUM(U71:U76)</f>
        <v>0</v>
      </c>
      <c r="V77" s="677">
        <f t="shared" si="41"/>
        <v>0</v>
      </c>
      <c r="W77" s="699">
        <f>SUM(W71:W76)</f>
        <v>0</v>
      </c>
      <c r="X77" s="675">
        <f>SUM(X71:X76)</f>
        <v>0</v>
      </c>
      <c r="Y77" s="730">
        <v>66</v>
      </c>
      <c r="Z77" s="97" t="s">
        <v>199</v>
      </c>
    </row>
    <row r="78" spans="1:26" ht="12" customHeight="1" x14ac:dyDescent="0.2">
      <c r="A78" s="704">
        <v>66</v>
      </c>
      <c r="B78" s="650" t="s">
        <v>96</v>
      </c>
      <c r="C78" s="662">
        <v>0</v>
      </c>
      <c r="D78" s="651">
        <v>0</v>
      </c>
      <c r="E78" s="651">
        <v>0</v>
      </c>
      <c r="F78" s="651">
        <v>0</v>
      </c>
      <c r="G78" s="651">
        <v>0</v>
      </c>
      <c r="H78" s="651">
        <v>0</v>
      </c>
      <c r="I78" s="651">
        <v>0</v>
      </c>
      <c r="J78" s="651">
        <v>0</v>
      </c>
      <c r="K78" s="651">
        <v>0</v>
      </c>
      <c r="L78" s="651">
        <v>0</v>
      </c>
      <c r="M78" s="651">
        <v>0</v>
      </c>
      <c r="N78" s="651">
        <v>0</v>
      </c>
      <c r="O78" s="651">
        <v>0</v>
      </c>
      <c r="P78" s="651">
        <v>0</v>
      </c>
      <c r="Q78" s="571">
        <f t="shared" si="16"/>
        <v>0</v>
      </c>
      <c r="R78" s="662">
        <v>0</v>
      </c>
      <c r="S78" s="662">
        <v>0</v>
      </c>
      <c r="T78" s="662">
        <v>0</v>
      </c>
      <c r="U78" s="652">
        <f t="shared" si="17"/>
        <v>0</v>
      </c>
      <c r="V78" s="694">
        <v>0</v>
      </c>
      <c r="W78" s="700">
        <f t="shared" ref="W78:W80" si="42">Q78-T78-V78</f>
        <v>0</v>
      </c>
      <c r="X78" s="597">
        <f t="shared" ref="X78:X80" si="43">S78+T78</f>
        <v>0</v>
      </c>
      <c r="Y78" s="732">
        <v>67</v>
      </c>
      <c r="Z78" s="737" t="s">
        <v>96</v>
      </c>
    </row>
    <row r="79" spans="1:26" ht="12" customHeight="1" x14ac:dyDescent="0.2">
      <c r="A79" s="704">
        <v>67</v>
      </c>
      <c r="B79" s="640" t="s">
        <v>1</v>
      </c>
      <c r="C79" s="564">
        <v>0</v>
      </c>
      <c r="D79" s="564">
        <v>0</v>
      </c>
      <c r="E79" s="564">
        <v>0</v>
      </c>
      <c r="F79" s="564">
        <v>0</v>
      </c>
      <c r="G79" s="564">
        <v>0</v>
      </c>
      <c r="H79" s="564">
        <v>0</v>
      </c>
      <c r="I79" s="564">
        <v>0</v>
      </c>
      <c r="J79" s="564">
        <v>0</v>
      </c>
      <c r="K79" s="564">
        <v>0</v>
      </c>
      <c r="L79" s="564">
        <v>0</v>
      </c>
      <c r="M79" s="564">
        <v>0</v>
      </c>
      <c r="N79" s="564">
        <v>0</v>
      </c>
      <c r="O79" s="564">
        <v>0</v>
      </c>
      <c r="P79" s="564">
        <v>0</v>
      </c>
      <c r="Q79" s="565">
        <f t="shared" si="16"/>
        <v>0</v>
      </c>
      <c r="R79" s="564">
        <v>0</v>
      </c>
      <c r="S79" s="568">
        <v>0</v>
      </c>
      <c r="T79" s="564">
        <v>0</v>
      </c>
      <c r="U79" s="566">
        <f t="shared" si="17"/>
        <v>0</v>
      </c>
      <c r="V79" s="692">
        <v>0</v>
      </c>
      <c r="W79" s="605">
        <f t="shared" si="42"/>
        <v>0</v>
      </c>
      <c r="X79" s="629">
        <f t="shared" si="43"/>
        <v>0</v>
      </c>
      <c r="Y79" s="584">
        <v>68</v>
      </c>
      <c r="Z79" s="591" t="s">
        <v>1</v>
      </c>
    </row>
    <row r="80" spans="1:26" ht="12" customHeight="1" x14ac:dyDescent="0.2">
      <c r="A80" s="704">
        <v>68</v>
      </c>
      <c r="B80" s="645" t="s">
        <v>5</v>
      </c>
      <c r="C80" s="564">
        <v>0</v>
      </c>
      <c r="D80" s="564">
        <v>0</v>
      </c>
      <c r="E80" s="564">
        <v>0</v>
      </c>
      <c r="F80" s="564">
        <v>0</v>
      </c>
      <c r="G80" s="564">
        <v>0</v>
      </c>
      <c r="H80" s="564">
        <v>0</v>
      </c>
      <c r="I80" s="564">
        <v>0</v>
      </c>
      <c r="J80" s="564">
        <v>0</v>
      </c>
      <c r="K80" s="564">
        <v>0</v>
      </c>
      <c r="L80" s="564">
        <v>0</v>
      </c>
      <c r="M80" s="564">
        <v>0</v>
      </c>
      <c r="N80" s="564">
        <v>0</v>
      </c>
      <c r="O80" s="564">
        <v>0</v>
      </c>
      <c r="P80" s="564">
        <v>0</v>
      </c>
      <c r="Q80" s="565">
        <f t="shared" si="16"/>
        <v>0</v>
      </c>
      <c r="R80" s="564">
        <v>0</v>
      </c>
      <c r="S80" s="564">
        <v>0</v>
      </c>
      <c r="T80" s="564">
        <v>0</v>
      </c>
      <c r="U80" s="566">
        <f t="shared" si="17"/>
        <v>0</v>
      </c>
      <c r="V80" s="692">
        <v>0</v>
      </c>
      <c r="W80" s="605">
        <f t="shared" si="42"/>
        <v>0</v>
      </c>
      <c r="X80" s="629">
        <f t="shared" si="43"/>
        <v>0</v>
      </c>
      <c r="Y80" s="584">
        <v>69</v>
      </c>
      <c r="Z80" s="735" t="str">
        <f>B80</f>
        <v xml:space="preserve"> </v>
      </c>
    </row>
    <row r="81" spans="1:26" ht="12" customHeight="1" x14ac:dyDescent="0.2">
      <c r="A81" s="705">
        <v>69</v>
      </c>
      <c r="B81" s="663" t="s">
        <v>200</v>
      </c>
      <c r="C81" s="648">
        <f>SUM(C78:C80)</f>
        <v>0</v>
      </c>
      <c r="D81" s="648">
        <f t="shared" ref="D81:I81" si="44">SUM(D78:D80)</f>
        <v>0</v>
      </c>
      <c r="E81" s="648">
        <f t="shared" si="44"/>
        <v>0</v>
      </c>
      <c r="F81" s="648">
        <f t="shared" si="44"/>
        <v>0</v>
      </c>
      <c r="G81" s="648">
        <f t="shared" si="44"/>
        <v>0</v>
      </c>
      <c r="H81" s="648">
        <f t="shared" si="44"/>
        <v>0</v>
      </c>
      <c r="I81" s="648">
        <f t="shared" si="44"/>
        <v>0</v>
      </c>
      <c r="J81" s="648">
        <f>SUM(J78:J80)</f>
        <v>0</v>
      </c>
      <c r="K81" s="648">
        <f>SUM(K78:K80)</f>
        <v>0</v>
      </c>
      <c r="L81" s="648">
        <f>SUM(L78:L80)</f>
        <v>0</v>
      </c>
      <c r="M81" s="648">
        <f t="shared" ref="M81:P81" si="45">SUM(M78:M80)</f>
        <v>0</v>
      </c>
      <c r="N81" s="648">
        <f t="shared" si="45"/>
        <v>0</v>
      </c>
      <c r="O81" s="648">
        <f t="shared" si="45"/>
        <v>0</v>
      </c>
      <c r="P81" s="648">
        <f t="shared" si="45"/>
        <v>0</v>
      </c>
      <c r="Q81" s="648">
        <f>SUM(Q78:Q80)</f>
        <v>0</v>
      </c>
      <c r="R81" s="648">
        <f>SUM(R78:R80)</f>
        <v>0</v>
      </c>
      <c r="S81" s="648">
        <f>SUM(S78:S80)</f>
        <v>0</v>
      </c>
      <c r="T81" s="648">
        <f t="shared" ref="T81" si="46">SUM(T78:T80)</f>
        <v>0</v>
      </c>
      <c r="U81" s="664">
        <f>SUM(U78:U80)</f>
        <v>0</v>
      </c>
      <c r="V81" s="696">
        <f>SUM(V78:V80)</f>
        <v>0</v>
      </c>
      <c r="W81" s="698">
        <f>SUM(W78:W80)</f>
        <v>0</v>
      </c>
      <c r="X81" s="674">
        <f>SUM(X78:X80)</f>
        <v>0</v>
      </c>
      <c r="Y81" s="733">
        <v>70</v>
      </c>
      <c r="Z81" s="741" t="s">
        <v>200</v>
      </c>
    </row>
    <row r="82" spans="1:26" ht="12" customHeight="1" x14ac:dyDescent="0.2">
      <c r="A82" s="706">
        <v>70</v>
      </c>
      <c r="B82" s="658" t="s">
        <v>235</v>
      </c>
      <c r="C82" s="655">
        <f>SUM(C70+C77+C81)</f>
        <v>0</v>
      </c>
      <c r="D82" s="655">
        <f t="shared" ref="D82:I82" si="47">SUM(D70+D77+D81)</f>
        <v>0</v>
      </c>
      <c r="E82" s="655">
        <f t="shared" si="47"/>
        <v>0</v>
      </c>
      <c r="F82" s="655">
        <f t="shared" si="47"/>
        <v>0</v>
      </c>
      <c r="G82" s="655">
        <f t="shared" si="47"/>
        <v>0</v>
      </c>
      <c r="H82" s="655">
        <f t="shared" si="47"/>
        <v>0</v>
      </c>
      <c r="I82" s="655">
        <f t="shared" si="47"/>
        <v>0</v>
      </c>
      <c r="J82" s="655">
        <f>SUM(J70+J77+J81)</f>
        <v>0</v>
      </c>
      <c r="K82" s="655">
        <f>SUM(K70+K77+K81)</f>
        <v>0</v>
      </c>
      <c r="L82" s="655">
        <f>SUM(L70+L77+L81)</f>
        <v>0</v>
      </c>
      <c r="M82" s="655">
        <f t="shared" ref="M82:P82" si="48">SUM(M70+M77+M81)</f>
        <v>0</v>
      </c>
      <c r="N82" s="655">
        <f t="shared" si="48"/>
        <v>0</v>
      </c>
      <c r="O82" s="655">
        <f t="shared" si="48"/>
        <v>0</v>
      </c>
      <c r="P82" s="655">
        <f t="shared" si="48"/>
        <v>0</v>
      </c>
      <c r="Q82" s="655">
        <f>SUM(Q70+Q77+Q81)</f>
        <v>0</v>
      </c>
      <c r="R82" s="655">
        <f>SUM(R70+R77+R81)</f>
        <v>0</v>
      </c>
      <c r="S82" s="655">
        <f>SUM(S70+S77+S81)</f>
        <v>0</v>
      </c>
      <c r="T82" s="655">
        <f t="shared" ref="T82:V82" si="49">SUM(T70+T77+T81)</f>
        <v>0</v>
      </c>
      <c r="U82" s="655">
        <f t="shared" si="49"/>
        <v>0</v>
      </c>
      <c r="V82" s="677">
        <f t="shared" si="49"/>
        <v>0</v>
      </c>
      <c r="W82" s="702">
        <f>SUM(W70+W77+W81)</f>
        <v>0</v>
      </c>
      <c r="X82" s="677">
        <f>SUM(X70+X77+X81)</f>
        <v>0</v>
      </c>
      <c r="Y82" s="734">
        <v>71</v>
      </c>
      <c r="Z82" s="96" t="s">
        <v>235</v>
      </c>
    </row>
    <row r="83" spans="1:26" ht="12" customHeight="1" x14ac:dyDescent="0.2">
      <c r="A83" s="396"/>
      <c r="B83" s="403"/>
      <c r="C83" s="397"/>
      <c r="D83" s="397"/>
      <c r="E83" s="397"/>
      <c r="F83" s="397"/>
      <c r="G83" s="397"/>
      <c r="H83" s="397"/>
      <c r="I83" s="397"/>
      <c r="J83" s="397"/>
      <c r="K83" s="397"/>
      <c r="L83" s="397"/>
      <c r="M83" s="397"/>
      <c r="N83" s="397"/>
      <c r="O83" s="397"/>
      <c r="P83" s="397"/>
      <c r="Q83" s="404"/>
      <c r="R83" s="665"/>
      <c r="S83" s="666"/>
      <c r="T83" s="667"/>
      <c r="U83" s="397"/>
      <c r="V83" s="397"/>
      <c r="W83" s="397"/>
      <c r="X83" s="397"/>
      <c r="Y83" s="710"/>
      <c r="Z83" s="403"/>
    </row>
    <row r="84" spans="1:26" ht="12" customHeight="1" x14ac:dyDescent="0.2">
      <c r="A84" s="398"/>
      <c r="B84" s="411" t="s">
        <v>387</v>
      </c>
      <c r="C84" s="1121">
        <v>0</v>
      </c>
      <c r="D84" s="1122"/>
      <c r="E84" s="1123"/>
      <c r="F84" s="399"/>
      <c r="G84" s="399"/>
      <c r="H84" s="399"/>
      <c r="I84" s="399"/>
      <c r="J84" s="399"/>
      <c r="K84" s="399"/>
      <c r="L84" s="399"/>
      <c r="M84" s="399"/>
      <c r="N84" s="399"/>
      <c r="O84" s="399"/>
      <c r="P84" s="399"/>
      <c r="Q84" s="405">
        <f>C84</f>
        <v>0</v>
      </c>
      <c r="R84" s="668">
        <v>0</v>
      </c>
      <c r="S84" s="669">
        <v>0</v>
      </c>
      <c r="T84" s="670"/>
      <c r="U84" s="400"/>
      <c r="V84" s="400"/>
      <c r="W84" s="399"/>
      <c r="X84" s="399"/>
      <c r="Y84" s="708"/>
      <c r="Z84" s="742" t="str">
        <f>B84</f>
        <v>Syndication/Partnership Fees</v>
      </c>
    </row>
    <row r="85" spans="1:26" ht="12" customHeight="1" x14ac:dyDescent="0.2">
      <c r="A85" s="401"/>
      <c r="B85" s="412" t="s">
        <v>391</v>
      </c>
      <c r="C85" s="402"/>
      <c r="D85" s="402"/>
      <c r="E85" s="402"/>
      <c r="F85" s="402"/>
      <c r="G85" s="402"/>
      <c r="H85" s="402"/>
      <c r="I85" s="402"/>
      <c r="J85" s="402"/>
      <c r="K85" s="402"/>
      <c r="L85" s="402"/>
      <c r="M85" s="402"/>
      <c r="N85" s="402"/>
      <c r="O85" s="402"/>
      <c r="P85" s="402"/>
      <c r="Q85" s="406"/>
      <c r="R85" s="671"/>
      <c r="S85" s="672"/>
      <c r="T85" s="673"/>
      <c r="U85" s="402"/>
      <c r="V85" s="402"/>
      <c r="W85" s="402"/>
      <c r="X85" s="402"/>
      <c r="Y85" s="709"/>
      <c r="Z85" s="743" t="s">
        <v>390</v>
      </c>
    </row>
    <row r="86" spans="1:26" ht="22.5" customHeight="1" x14ac:dyDescent="0.2">
      <c r="A86" s="1162"/>
      <c r="B86" s="1173" t="str">
        <f t="shared" ref="B86:G86" si="50">B4</f>
        <v>SOURCES                               (insert as many columns as needed for all sources)</v>
      </c>
      <c r="C86" s="1159">
        <f t="shared" si="50"/>
        <v>0</v>
      </c>
      <c r="D86" s="1111">
        <f t="shared" si="50"/>
        <v>0</v>
      </c>
      <c r="E86" s="1111">
        <f t="shared" si="50"/>
        <v>0</v>
      </c>
      <c r="F86" s="1111">
        <f t="shared" si="50"/>
        <v>0</v>
      </c>
      <c r="G86" s="1111">
        <f t="shared" si="50"/>
        <v>0</v>
      </c>
      <c r="H86" s="1111">
        <f t="shared" ref="H86:L86" si="51">H4</f>
        <v>0</v>
      </c>
      <c r="I86" s="1111">
        <f t="shared" si="51"/>
        <v>0</v>
      </c>
      <c r="J86" s="1111">
        <f t="shared" ref="J86:K86" si="52">J4</f>
        <v>0</v>
      </c>
      <c r="K86" s="1111">
        <f t="shared" si="52"/>
        <v>0</v>
      </c>
      <c r="L86" s="1111">
        <f t="shared" si="51"/>
        <v>0</v>
      </c>
      <c r="M86" s="1111">
        <f t="shared" ref="M86:P86" si="53">M4</f>
        <v>0</v>
      </c>
      <c r="N86" s="1111">
        <f t="shared" si="53"/>
        <v>0</v>
      </c>
      <c r="O86" s="1111">
        <f t="shared" si="53"/>
        <v>0</v>
      </c>
      <c r="P86" s="1113">
        <f t="shared" si="53"/>
        <v>0</v>
      </c>
      <c r="Q86" s="1167" t="str">
        <f>Q4</f>
        <v>Total Costs</v>
      </c>
      <c r="R86" s="1170" t="str">
        <f>R4</f>
        <v>Deferred Costs                 (to be paid)</v>
      </c>
      <c r="S86" s="1161" t="str">
        <f>S4</f>
        <v>CSF Costs   (most in eligible basis)</v>
      </c>
      <c r="T86" s="1169" t="s">
        <v>268</v>
      </c>
      <c r="U86" s="1171" t="str">
        <f>U4</f>
        <v>Total Residential Costs</v>
      </c>
      <c r="V86" s="1157" t="s">
        <v>7</v>
      </c>
      <c r="W86" s="1159" t="s">
        <v>198</v>
      </c>
      <c r="X86" s="1146" t="s">
        <v>251</v>
      </c>
      <c r="Y86" s="1163"/>
      <c r="Z86" s="1165" t="str">
        <f>Z4</f>
        <v>SOURCES                               (insert as many columns as needed for all sources)</v>
      </c>
    </row>
    <row r="87" spans="1:26" ht="12" customHeight="1" x14ac:dyDescent="0.2">
      <c r="A87" s="1149"/>
      <c r="B87" s="1174"/>
      <c r="C87" s="1166"/>
      <c r="D87" s="1112"/>
      <c r="E87" s="1112"/>
      <c r="F87" s="1112"/>
      <c r="G87" s="1112"/>
      <c r="H87" s="1112"/>
      <c r="I87" s="1112"/>
      <c r="J87" s="1112"/>
      <c r="K87" s="1112"/>
      <c r="L87" s="1112"/>
      <c r="M87" s="1112"/>
      <c r="N87" s="1112"/>
      <c r="O87" s="1112"/>
      <c r="P87" s="1114"/>
      <c r="Q87" s="1168"/>
      <c r="R87" s="1120"/>
      <c r="S87" s="1108"/>
      <c r="T87" s="1110"/>
      <c r="U87" s="1172"/>
      <c r="V87" s="1158"/>
      <c r="W87" s="1160"/>
      <c r="X87" s="1147"/>
      <c r="Y87" s="1164"/>
      <c r="Z87" s="1138"/>
    </row>
    <row r="88" spans="1:26" ht="12" customHeight="1" x14ac:dyDescent="0.2">
      <c r="A88" s="254"/>
      <c r="C88" s="52"/>
      <c r="D88" s="52"/>
      <c r="E88" s="52"/>
      <c r="F88" s="52"/>
      <c r="G88" s="4"/>
      <c r="H88" s="4"/>
      <c r="I88" s="8"/>
      <c r="J88" s="8"/>
      <c r="K88" s="8"/>
      <c r="L88" s="8"/>
      <c r="M88" s="8"/>
      <c r="N88" s="8"/>
      <c r="O88" s="8"/>
      <c r="P88" s="8"/>
      <c r="Q88" s="336"/>
      <c r="R88" s="206"/>
      <c r="S88" s="58"/>
      <c r="T88" s="314"/>
      <c r="U88" s="678" t="s">
        <v>320</v>
      </c>
      <c r="V88" s="682">
        <f>V82-V7-0</f>
        <v>0</v>
      </c>
      <c r="W88" s="312">
        <f>W82-W8</f>
        <v>0</v>
      </c>
    </row>
    <row r="89" spans="1:26" ht="12" customHeight="1" x14ac:dyDescent="0.2">
      <c r="C89" s="52"/>
      <c r="D89" s="52"/>
      <c r="E89" s="52"/>
      <c r="F89" s="52"/>
      <c r="G89" s="4"/>
      <c r="H89" s="4"/>
      <c r="I89" s="8"/>
      <c r="J89" s="8"/>
      <c r="K89" s="8"/>
      <c r="L89" s="8"/>
      <c r="M89" s="8"/>
      <c r="N89" s="8"/>
      <c r="O89" s="8"/>
      <c r="P89" s="8"/>
      <c r="Q89" s="337"/>
      <c r="R89" s="210"/>
      <c r="S89" s="264"/>
      <c r="T89" s="315"/>
      <c r="U89" s="679" t="s">
        <v>327</v>
      </c>
      <c r="V89" s="684">
        <f>V7+0</f>
        <v>0</v>
      </c>
      <c r="W89" s="313">
        <f>W8</f>
        <v>0</v>
      </c>
    </row>
    <row r="90" spans="1:26" ht="12" customHeight="1" x14ac:dyDescent="0.2">
      <c r="C90" s="52"/>
      <c r="D90" s="52"/>
      <c r="E90" s="52"/>
      <c r="F90" s="52"/>
      <c r="G90" s="4"/>
      <c r="H90" s="4"/>
      <c r="I90" s="8"/>
      <c r="J90" s="8"/>
      <c r="K90" s="8"/>
      <c r="L90" s="8"/>
      <c r="M90" s="8"/>
      <c r="N90" s="8"/>
      <c r="O90" s="8"/>
      <c r="P90" s="8"/>
      <c r="Q90" s="375"/>
      <c r="T90" s="298"/>
      <c r="U90" s="680" t="s">
        <v>337</v>
      </c>
      <c r="V90" s="687">
        <f>SUM(V88:V89)</f>
        <v>0</v>
      </c>
      <c r="W90" s="311">
        <f>SUM(W88:W89)</f>
        <v>0</v>
      </c>
    </row>
    <row r="91" spans="1:26" ht="12" customHeight="1" x14ac:dyDescent="0.2">
      <c r="C91" s="52"/>
      <c r="D91" s="52"/>
      <c r="E91" s="52"/>
      <c r="F91" s="52"/>
      <c r="G91" s="4"/>
      <c r="H91" s="4"/>
      <c r="I91" s="8"/>
      <c r="J91" s="8"/>
      <c r="K91" s="8"/>
      <c r="L91" s="8"/>
      <c r="M91" s="8"/>
      <c r="N91" s="8"/>
      <c r="O91" s="8"/>
      <c r="P91" s="8"/>
      <c r="Q91" s="339"/>
      <c r="R91" s="340"/>
      <c r="S91" s="341"/>
      <c r="T91" s="341"/>
      <c r="U91" s="342" t="s">
        <v>318</v>
      </c>
      <c r="V91" s="688"/>
      <c r="W91" s="316"/>
    </row>
    <row r="92" spans="1:26" ht="12" customHeight="1" x14ac:dyDescent="0.2">
      <c r="C92" s="52"/>
      <c r="D92" s="52"/>
      <c r="E92" s="52"/>
      <c r="F92" s="711">
        <v>74</v>
      </c>
      <c r="G92" s="712"/>
      <c r="H92" s="713"/>
      <c r="I92" s="714"/>
      <c r="J92" s="714"/>
      <c r="K92" s="714"/>
      <c r="L92" s="714"/>
      <c r="M92" s="714"/>
      <c r="N92" s="714"/>
      <c r="O92" s="714"/>
      <c r="P92" s="714"/>
      <c r="Q92" s="713"/>
      <c r="R92" s="715"/>
      <c r="S92" s="713"/>
      <c r="T92" s="713"/>
      <c r="U92" s="716" t="s">
        <v>321</v>
      </c>
      <c r="V92" s="683">
        <v>0</v>
      </c>
      <c r="W92" s="296"/>
    </row>
    <row r="93" spans="1:26" ht="12" customHeight="1" x14ac:dyDescent="0.2">
      <c r="F93" s="717">
        <v>75</v>
      </c>
      <c r="G93" s="718"/>
      <c r="H93" s="719"/>
      <c r="I93" s="719"/>
      <c r="J93" s="719"/>
      <c r="K93" s="719"/>
      <c r="L93" s="719"/>
      <c r="M93" s="719"/>
      <c r="N93" s="719"/>
      <c r="O93" s="719"/>
      <c r="P93" s="719"/>
      <c r="Q93" s="719"/>
      <c r="R93" s="719"/>
      <c r="S93" s="719"/>
      <c r="T93" s="719"/>
      <c r="U93" s="720" t="s">
        <v>322</v>
      </c>
      <c r="V93" s="683">
        <v>0</v>
      </c>
      <c r="W93" s="296"/>
    </row>
    <row r="94" spans="1:26" ht="12" customHeight="1" x14ac:dyDescent="0.2">
      <c r="F94" s="717">
        <v>76</v>
      </c>
      <c r="G94" s="718"/>
      <c r="H94" s="719"/>
      <c r="I94" s="721"/>
      <c r="J94" s="721"/>
      <c r="K94" s="721"/>
      <c r="L94" s="721"/>
      <c r="M94" s="721"/>
      <c r="N94" s="721"/>
      <c r="O94" s="721"/>
      <c r="P94" s="721"/>
      <c r="Q94" s="719"/>
      <c r="R94" s="719"/>
      <c r="S94" s="719"/>
      <c r="T94" s="719"/>
      <c r="U94" s="720" t="s">
        <v>323</v>
      </c>
      <c r="V94" s="683">
        <v>0</v>
      </c>
      <c r="W94" s="296"/>
    </row>
    <row r="95" spans="1:26" ht="12" customHeight="1" x14ac:dyDescent="0.2">
      <c r="F95" s="717">
        <v>77</v>
      </c>
      <c r="G95" s="718"/>
      <c r="H95" s="719"/>
      <c r="I95" s="721"/>
      <c r="J95" s="721"/>
      <c r="K95" s="721"/>
      <c r="L95" s="721"/>
      <c r="M95" s="721"/>
      <c r="N95" s="721"/>
      <c r="O95" s="721"/>
      <c r="P95" s="721"/>
      <c r="Q95" s="719"/>
      <c r="R95" s="719"/>
      <c r="S95" s="719"/>
      <c r="T95" s="719"/>
      <c r="U95" s="720" t="s">
        <v>325</v>
      </c>
      <c r="V95" s="683">
        <v>0</v>
      </c>
      <c r="W95" s="296"/>
    </row>
    <row r="96" spans="1:26" ht="12" customHeight="1" x14ac:dyDescent="0.2">
      <c r="F96" s="722">
        <v>78</v>
      </c>
      <c r="G96" s="723"/>
      <c r="H96" s="724"/>
      <c r="I96" s="724"/>
      <c r="J96" s="724"/>
      <c r="K96" s="724"/>
      <c r="L96" s="724"/>
      <c r="M96" s="724"/>
      <c r="N96" s="724"/>
      <c r="O96" s="724"/>
      <c r="P96" s="724"/>
      <c r="Q96" s="724"/>
      <c r="R96" s="724"/>
      <c r="S96" s="724"/>
      <c r="T96" s="724"/>
      <c r="U96" s="725" t="s">
        <v>324</v>
      </c>
      <c r="V96" s="685">
        <v>0</v>
      </c>
      <c r="W96" s="689">
        <f>SUM(V92:V96)</f>
        <v>0</v>
      </c>
    </row>
    <row r="97" spans="1:22" ht="12" customHeight="1" x14ac:dyDescent="0.2">
      <c r="F97" s="338">
        <v>79</v>
      </c>
      <c r="G97" s="343"/>
      <c r="H97" s="295"/>
      <c r="I97" s="295"/>
      <c r="J97" s="295"/>
      <c r="K97" s="295"/>
      <c r="L97" s="295"/>
      <c r="M97" s="295"/>
      <c r="N97" s="295"/>
      <c r="O97" s="295"/>
      <c r="P97" s="295"/>
      <c r="Q97" s="295"/>
      <c r="R97" s="295"/>
      <c r="S97" s="295"/>
      <c r="T97" s="295"/>
      <c r="U97" s="681" t="s">
        <v>336</v>
      </c>
      <c r="V97" s="686">
        <f>V82-V7-V92-V93-V94-V95-V96</f>
        <v>0</v>
      </c>
    </row>
    <row r="98" spans="1:22" ht="12" customHeight="1" x14ac:dyDescent="0.2">
      <c r="R98" s="25"/>
      <c r="S98" s="25"/>
      <c r="T98" s="25"/>
    </row>
    <row r="99" spans="1:22" ht="12" customHeight="1" x14ac:dyDescent="0.2">
      <c r="A99" s="108" t="s">
        <v>233</v>
      </c>
      <c r="B99" s="2"/>
      <c r="C99" s="52"/>
      <c r="D99" s="52"/>
      <c r="E99" s="52"/>
      <c r="F99" s="52"/>
      <c r="R99" s="25"/>
      <c r="S99" s="25"/>
      <c r="T99" s="25"/>
      <c r="U99" s="25"/>
    </row>
    <row r="100" spans="1:22" ht="12" customHeight="1" x14ac:dyDescent="0.2">
      <c r="B100" s="16" t="s">
        <v>232</v>
      </c>
      <c r="C100" s="52"/>
      <c r="D100" s="52"/>
      <c r="E100" s="52"/>
      <c r="F100" s="52"/>
      <c r="G100" s="4"/>
      <c r="H100" s="4"/>
      <c r="I100" s="8"/>
      <c r="J100" s="8"/>
      <c r="K100" s="8"/>
      <c r="L100" s="8"/>
      <c r="M100" s="8"/>
      <c r="N100" s="8"/>
      <c r="O100" s="8"/>
      <c r="P100" s="8"/>
      <c r="Q100" s="25"/>
      <c r="R100" s="25"/>
      <c r="S100" s="25"/>
      <c r="T100" s="25"/>
      <c r="U100" s="25"/>
    </row>
    <row r="101" spans="1:22" ht="12" customHeight="1" x14ac:dyDescent="0.2">
      <c r="B101" s="16" t="s">
        <v>224</v>
      </c>
      <c r="G101" s="132"/>
      <c r="H101" s="133"/>
      <c r="I101" s="16"/>
      <c r="J101" s="16"/>
      <c r="K101" s="16"/>
      <c r="L101" s="16"/>
      <c r="M101" s="16"/>
      <c r="N101" s="16"/>
      <c r="O101" s="16"/>
      <c r="P101" s="16"/>
      <c r="Q101" s="25"/>
      <c r="R101" s="25"/>
      <c r="S101" s="25"/>
      <c r="T101" s="25"/>
      <c r="U101" s="25"/>
    </row>
    <row r="102" spans="1:22" ht="12" customHeight="1" x14ac:dyDescent="0.2">
      <c r="B102" s="16" t="s">
        <v>225</v>
      </c>
      <c r="G102" s="132"/>
      <c r="H102" s="133"/>
      <c r="I102" s="16"/>
      <c r="J102" s="16"/>
      <c r="K102" s="16"/>
      <c r="L102" s="16"/>
      <c r="M102" s="16"/>
      <c r="N102" s="16"/>
      <c r="O102" s="16"/>
      <c r="P102" s="16"/>
      <c r="Q102" s="25"/>
      <c r="R102" s="25"/>
      <c r="S102" s="25"/>
      <c r="T102" s="25"/>
      <c r="U102" s="25"/>
    </row>
    <row r="103" spans="1:22" ht="12" customHeight="1" x14ac:dyDescent="0.2">
      <c r="B103" s="16" t="s">
        <v>257</v>
      </c>
      <c r="G103" s="132"/>
      <c r="H103" s="133"/>
      <c r="I103" s="16"/>
      <c r="J103" s="16"/>
      <c r="K103" s="16"/>
      <c r="L103" s="16"/>
      <c r="M103" s="16"/>
      <c r="N103" s="16"/>
      <c r="O103" s="16"/>
      <c r="P103" s="16"/>
      <c r="Q103" s="25"/>
      <c r="R103" s="25"/>
      <c r="S103" s="25"/>
      <c r="T103" s="25"/>
      <c r="U103" s="25"/>
    </row>
    <row r="104" spans="1:22" ht="12" customHeight="1" x14ac:dyDescent="0.2">
      <c r="G104" s="132"/>
      <c r="H104" s="133"/>
      <c r="I104" s="16"/>
      <c r="J104" s="16"/>
      <c r="K104" s="16"/>
      <c r="L104" s="16"/>
      <c r="M104" s="16"/>
      <c r="N104" s="16"/>
      <c r="O104" s="16"/>
      <c r="P104" s="16"/>
      <c r="Q104" s="25"/>
      <c r="R104" s="25"/>
      <c r="S104" s="25"/>
      <c r="T104" s="25"/>
      <c r="U104" s="25"/>
    </row>
    <row r="105" spans="1:22" ht="12" customHeight="1" x14ac:dyDescent="0.2">
      <c r="A105" s="108" t="s">
        <v>234</v>
      </c>
      <c r="B105" s="55"/>
      <c r="C105" s="16"/>
      <c r="D105" s="16"/>
      <c r="E105" s="16"/>
      <c r="F105" s="16"/>
      <c r="G105" s="132"/>
      <c r="H105" s="133"/>
      <c r="I105" s="16"/>
      <c r="J105" s="16"/>
      <c r="K105" s="16"/>
      <c r="L105" s="16"/>
      <c r="M105" s="16"/>
      <c r="N105" s="16"/>
      <c r="O105" s="16"/>
      <c r="P105" s="16"/>
      <c r="Q105" s="25"/>
      <c r="R105" s="25"/>
      <c r="S105" s="25"/>
      <c r="T105" s="25"/>
      <c r="U105" s="25"/>
    </row>
    <row r="106" spans="1:22" ht="12" customHeight="1" x14ac:dyDescent="0.2">
      <c r="A106" s="16" t="s">
        <v>159</v>
      </c>
      <c r="B106" s="62"/>
      <c r="C106" s="16"/>
      <c r="D106" s="16"/>
      <c r="E106" s="16"/>
      <c r="F106" s="16"/>
      <c r="G106" s="132"/>
      <c r="H106" s="132"/>
      <c r="I106" s="16"/>
      <c r="J106" s="16"/>
      <c r="K106" s="16"/>
      <c r="L106" s="16"/>
      <c r="M106" s="16"/>
      <c r="N106" s="16"/>
      <c r="O106" s="16"/>
      <c r="P106" s="16"/>
      <c r="Q106" s="25"/>
      <c r="R106" s="25"/>
      <c r="S106" s="25"/>
      <c r="T106" s="25"/>
      <c r="U106" s="25"/>
    </row>
    <row r="107" spans="1:22" ht="12" customHeight="1" x14ac:dyDescent="0.2">
      <c r="A107" s="16"/>
      <c r="B107" s="62" t="s">
        <v>210</v>
      </c>
      <c r="C107" s="16"/>
      <c r="D107" s="16"/>
      <c r="E107" s="16"/>
      <c r="F107" s="16"/>
      <c r="G107" s="134"/>
      <c r="H107" s="134"/>
      <c r="I107" s="134"/>
      <c r="J107" s="134"/>
      <c r="K107" s="134"/>
      <c r="L107" s="134"/>
      <c r="M107" s="134"/>
      <c r="N107" s="134"/>
      <c r="O107" s="134"/>
      <c r="P107" s="134"/>
      <c r="Q107" s="25"/>
      <c r="R107" s="25"/>
      <c r="S107" s="25"/>
      <c r="T107" s="25"/>
      <c r="U107" s="25"/>
    </row>
    <row r="108" spans="1:22" ht="12" customHeight="1" x14ac:dyDescent="0.2">
      <c r="A108" s="16"/>
      <c r="B108" s="62" t="s">
        <v>211</v>
      </c>
      <c r="C108" s="16"/>
      <c r="D108" s="16"/>
      <c r="E108" s="16"/>
      <c r="F108" s="16"/>
      <c r="G108" s="135"/>
      <c r="H108" s="135"/>
      <c r="I108" s="135"/>
      <c r="J108" s="135"/>
      <c r="K108" s="135"/>
      <c r="L108" s="135"/>
      <c r="M108" s="135"/>
      <c r="N108" s="135"/>
      <c r="O108" s="135"/>
      <c r="P108" s="135"/>
      <c r="Q108" s="25"/>
      <c r="R108" s="25"/>
      <c r="S108" s="25"/>
      <c r="T108" s="25"/>
      <c r="U108" s="25"/>
    </row>
    <row r="109" spans="1:22" ht="12" customHeight="1" x14ac:dyDescent="0.2">
      <c r="A109" s="16"/>
      <c r="B109" s="62"/>
      <c r="C109" s="16"/>
      <c r="D109" s="16"/>
      <c r="E109" s="16"/>
      <c r="F109" s="16"/>
      <c r="G109" s="136"/>
      <c r="H109" s="136"/>
      <c r="I109" s="136"/>
      <c r="J109" s="136"/>
      <c r="K109" s="136"/>
      <c r="L109" s="136"/>
      <c r="M109" s="136"/>
      <c r="N109" s="136"/>
      <c r="O109" s="136"/>
      <c r="P109" s="136"/>
      <c r="Q109" s="25"/>
      <c r="R109" s="25"/>
      <c r="S109" s="25"/>
      <c r="T109" s="25"/>
      <c r="U109" s="25"/>
    </row>
    <row r="110" spans="1:22" ht="12" customHeight="1" x14ac:dyDescent="0.2">
      <c r="A110" s="16" t="s">
        <v>189</v>
      </c>
      <c r="B110" s="62"/>
      <c r="C110" s="16"/>
      <c r="D110" s="16"/>
      <c r="E110" s="16"/>
      <c r="F110" s="16"/>
      <c r="G110" s="136"/>
      <c r="H110" s="136"/>
      <c r="I110" s="136"/>
      <c r="J110" s="136"/>
      <c r="K110" s="136"/>
      <c r="L110" s="136"/>
      <c r="M110" s="136"/>
      <c r="N110" s="136"/>
      <c r="O110" s="136"/>
      <c r="P110" s="136"/>
      <c r="Q110" s="25"/>
      <c r="R110" s="25"/>
      <c r="S110" s="25"/>
      <c r="T110" s="25"/>
      <c r="U110" s="25"/>
    </row>
    <row r="111" spans="1:22" ht="12" customHeight="1" x14ac:dyDescent="0.2">
      <c r="A111" s="16" t="s">
        <v>187</v>
      </c>
      <c r="B111" s="25"/>
      <c r="C111" s="132"/>
      <c r="D111" s="132"/>
      <c r="E111" s="132"/>
      <c r="F111" s="132"/>
      <c r="G111" s="136"/>
      <c r="H111" s="136"/>
      <c r="I111" s="136"/>
      <c r="J111" s="136"/>
      <c r="K111" s="136"/>
      <c r="L111" s="136"/>
      <c r="M111" s="136"/>
      <c r="N111" s="136"/>
      <c r="O111" s="136"/>
      <c r="P111" s="136"/>
      <c r="Q111" s="25"/>
      <c r="R111" s="25"/>
      <c r="S111" s="25"/>
      <c r="T111" s="25"/>
      <c r="U111" s="25"/>
    </row>
    <row r="112" spans="1:22" ht="12" customHeight="1" x14ac:dyDescent="0.2">
      <c r="A112" s="108"/>
      <c r="B112" s="16" t="s">
        <v>156</v>
      </c>
      <c r="C112" s="134"/>
      <c r="D112" s="134"/>
      <c r="E112" s="134"/>
      <c r="F112" s="134"/>
      <c r="G112" s="136"/>
      <c r="H112" s="136"/>
      <c r="I112" s="136"/>
      <c r="J112" s="136"/>
      <c r="K112" s="136"/>
      <c r="L112" s="136"/>
      <c r="M112" s="136"/>
      <c r="N112" s="136"/>
      <c r="O112" s="136"/>
      <c r="P112" s="136"/>
      <c r="Q112" s="25"/>
      <c r="R112" s="25"/>
      <c r="S112" s="25"/>
      <c r="T112" s="25"/>
      <c r="U112" s="25"/>
    </row>
    <row r="113" spans="1:21" ht="12" customHeight="1" x14ac:dyDescent="0.2">
      <c r="A113" s="108"/>
      <c r="B113" s="16" t="s">
        <v>157</v>
      </c>
      <c r="C113" s="135"/>
      <c r="D113" s="135"/>
      <c r="E113" s="135"/>
      <c r="F113" s="135"/>
      <c r="G113" s="136"/>
      <c r="H113" s="136"/>
      <c r="I113" s="136"/>
      <c r="J113" s="136"/>
      <c r="K113" s="136"/>
      <c r="L113" s="136"/>
      <c r="M113" s="136"/>
      <c r="N113" s="136"/>
      <c r="O113" s="136"/>
      <c r="P113" s="136"/>
      <c r="Q113" s="25"/>
      <c r="R113" s="25"/>
      <c r="S113" s="25"/>
      <c r="T113" s="25"/>
      <c r="U113" s="25"/>
    </row>
    <row r="114" spans="1:21" ht="12" customHeight="1" x14ac:dyDescent="0.2">
      <c r="A114" s="108"/>
      <c r="B114" s="16" t="s">
        <v>158</v>
      </c>
      <c r="C114" s="136"/>
      <c r="D114" s="136"/>
      <c r="E114" s="136"/>
      <c r="F114" s="136"/>
      <c r="G114" s="136"/>
      <c r="H114" s="136"/>
      <c r="I114" s="136"/>
      <c r="J114" s="136"/>
      <c r="K114" s="136"/>
      <c r="L114" s="136"/>
      <c r="M114" s="136"/>
      <c r="N114" s="136"/>
      <c r="O114" s="136"/>
      <c r="P114" s="136"/>
      <c r="Q114" s="25"/>
      <c r="R114" s="25"/>
      <c r="S114" s="25"/>
      <c r="T114" s="25"/>
      <c r="U114" s="25"/>
    </row>
    <row r="115" spans="1:21" ht="12" x14ac:dyDescent="0.2">
      <c r="A115" s="108"/>
      <c r="B115" s="25"/>
      <c r="C115" s="136"/>
      <c r="D115" s="136"/>
      <c r="E115" s="136"/>
      <c r="F115" s="136"/>
      <c r="G115" s="136"/>
      <c r="H115" s="136"/>
      <c r="I115" s="136"/>
      <c r="J115" s="136"/>
      <c r="K115" s="136"/>
      <c r="L115" s="136"/>
      <c r="M115" s="136"/>
      <c r="N115" s="136"/>
      <c r="O115" s="136"/>
      <c r="P115" s="136"/>
      <c r="Q115" s="25"/>
      <c r="R115" s="25"/>
      <c r="S115" s="25"/>
      <c r="T115" s="25"/>
      <c r="U115" s="25"/>
    </row>
    <row r="116" spans="1:21" ht="12" x14ac:dyDescent="0.2">
      <c r="A116" s="16" t="s">
        <v>188</v>
      </c>
      <c r="B116" s="25"/>
      <c r="C116" s="136"/>
      <c r="D116" s="136"/>
      <c r="E116" s="136"/>
      <c r="F116" s="136"/>
      <c r="G116" s="136"/>
      <c r="H116" s="136"/>
      <c r="I116" s="136"/>
      <c r="J116" s="136"/>
      <c r="K116" s="136"/>
      <c r="L116" s="136"/>
      <c r="M116" s="136"/>
      <c r="N116" s="136"/>
      <c r="O116" s="136"/>
      <c r="P116" s="136"/>
      <c r="Q116" s="25"/>
      <c r="R116" s="25"/>
      <c r="S116" s="25"/>
      <c r="T116" s="25"/>
      <c r="U116" s="25"/>
    </row>
    <row r="117" spans="1:21" ht="12" x14ac:dyDescent="0.2">
      <c r="A117" s="108"/>
      <c r="B117" s="16" t="s">
        <v>179</v>
      </c>
      <c r="C117" s="136"/>
      <c r="D117" s="136"/>
      <c r="E117" s="136"/>
      <c r="F117" s="136"/>
      <c r="G117" s="136"/>
      <c r="H117" s="136"/>
      <c r="I117" s="136"/>
      <c r="J117" s="136"/>
      <c r="K117" s="136"/>
      <c r="L117" s="136"/>
      <c r="M117" s="136"/>
      <c r="N117" s="136"/>
      <c r="O117" s="136"/>
      <c r="P117" s="136"/>
      <c r="Q117" s="25"/>
      <c r="R117" s="25"/>
      <c r="S117" s="25"/>
      <c r="T117" s="25"/>
      <c r="U117" s="25"/>
    </row>
    <row r="118" spans="1:21" ht="12" x14ac:dyDescent="0.2">
      <c r="A118" s="108"/>
      <c r="B118" s="16" t="s">
        <v>180</v>
      </c>
      <c r="C118" s="136"/>
      <c r="D118" s="136"/>
      <c r="E118" s="136"/>
      <c r="F118" s="136"/>
      <c r="G118" s="136"/>
      <c r="H118" s="136"/>
      <c r="I118" s="136"/>
      <c r="J118" s="136"/>
      <c r="K118" s="136"/>
      <c r="L118" s="136"/>
      <c r="M118" s="136"/>
      <c r="N118" s="136"/>
      <c r="O118" s="136"/>
      <c r="P118" s="136"/>
      <c r="Q118" s="25"/>
      <c r="R118" s="25"/>
      <c r="S118" s="25"/>
      <c r="T118" s="25"/>
      <c r="U118" s="25"/>
    </row>
    <row r="119" spans="1:21" ht="12" x14ac:dyDescent="0.2">
      <c r="A119" s="108"/>
      <c r="B119" s="16" t="s">
        <v>181</v>
      </c>
      <c r="C119" s="136"/>
      <c r="D119" s="136"/>
      <c r="E119" s="136"/>
      <c r="F119" s="136"/>
      <c r="G119" s="136"/>
      <c r="H119" s="136"/>
      <c r="I119" s="136"/>
      <c r="J119" s="136"/>
      <c r="K119" s="136"/>
      <c r="L119" s="136"/>
      <c r="M119" s="136"/>
      <c r="N119" s="136"/>
      <c r="O119" s="136"/>
      <c r="P119" s="136"/>
      <c r="Q119" s="25"/>
      <c r="R119" s="25"/>
      <c r="S119" s="25"/>
      <c r="T119" s="25"/>
      <c r="U119" s="25"/>
    </row>
    <row r="120" spans="1:21" ht="12" x14ac:dyDescent="0.2">
      <c r="A120" s="108"/>
      <c r="B120" s="25"/>
      <c r="C120" s="136"/>
      <c r="D120" s="136"/>
      <c r="E120" s="136"/>
      <c r="F120" s="136"/>
      <c r="G120" s="136"/>
      <c r="H120" s="136"/>
      <c r="I120" s="136"/>
      <c r="J120" s="136"/>
      <c r="K120" s="136"/>
      <c r="L120" s="136"/>
      <c r="M120" s="136"/>
      <c r="N120" s="136"/>
      <c r="O120" s="136"/>
      <c r="P120" s="136"/>
      <c r="Q120" s="25"/>
      <c r="R120" s="25"/>
      <c r="S120" s="25"/>
      <c r="T120" s="25"/>
      <c r="U120" s="25"/>
    </row>
    <row r="121" spans="1:21" ht="12" x14ac:dyDescent="0.2">
      <c r="A121" s="16" t="s">
        <v>190</v>
      </c>
      <c r="B121" s="25"/>
      <c r="C121" s="136"/>
      <c r="D121" s="136"/>
      <c r="E121" s="136"/>
      <c r="F121" s="136"/>
      <c r="G121" s="25"/>
      <c r="H121" s="25"/>
      <c r="I121" s="25"/>
      <c r="J121" s="25"/>
      <c r="K121" s="25"/>
      <c r="L121" s="25"/>
      <c r="M121" s="25"/>
      <c r="N121" s="25"/>
      <c r="O121" s="25"/>
      <c r="P121" s="25"/>
      <c r="Q121" s="25"/>
      <c r="R121" s="25"/>
      <c r="S121" s="25"/>
      <c r="T121" s="25"/>
      <c r="U121" s="25"/>
    </row>
    <row r="122" spans="1:21" ht="12" x14ac:dyDescent="0.2">
      <c r="A122" s="92" t="s">
        <v>182</v>
      </c>
      <c r="B122" s="25"/>
      <c r="C122" s="136"/>
      <c r="D122" s="136"/>
      <c r="E122" s="136"/>
      <c r="F122" s="136"/>
      <c r="G122" s="136"/>
      <c r="H122" s="136"/>
      <c r="I122" s="136"/>
      <c r="J122" s="136"/>
      <c r="K122" s="136"/>
      <c r="L122" s="136"/>
      <c r="M122" s="136"/>
      <c r="N122" s="136"/>
      <c r="O122" s="136"/>
      <c r="P122" s="136"/>
      <c r="Q122" s="25"/>
      <c r="R122" s="25"/>
      <c r="S122" s="25"/>
      <c r="T122" s="25"/>
      <c r="U122" s="25"/>
    </row>
    <row r="123" spans="1:21" ht="12" x14ac:dyDescent="0.2">
      <c r="A123" s="108" t="s">
        <v>186</v>
      </c>
      <c r="B123" s="25"/>
      <c r="C123" s="136"/>
      <c r="D123" s="136"/>
      <c r="E123" s="136"/>
      <c r="F123" s="136"/>
      <c r="G123" s="65"/>
      <c r="H123" s="136"/>
      <c r="I123" s="136"/>
      <c r="J123" s="136"/>
      <c r="K123" s="136"/>
      <c r="L123" s="136"/>
      <c r="M123" s="136"/>
      <c r="N123" s="136"/>
      <c r="O123" s="136"/>
      <c r="P123" s="136"/>
      <c r="Q123" s="25"/>
      <c r="R123" s="25"/>
      <c r="S123" s="25"/>
      <c r="T123" s="25"/>
      <c r="U123" s="25"/>
    </row>
    <row r="124" spans="1:21" ht="12" x14ac:dyDescent="0.2">
      <c r="A124" s="92" t="s">
        <v>185</v>
      </c>
      <c r="B124" s="16"/>
      <c r="C124" s="136"/>
      <c r="D124" s="136"/>
      <c r="E124" s="136"/>
      <c r="F124" s="136"/>
      <c r="G124" s="137"/>
      <c r="H124" s="137"/>
      <c r="I124" s="137"/>
      <c r="J124" s="137"/>
      <c r="K124" s="137"/>
      <c r="L124" s="137"/>
      <c r="M124" s="137"/>
      <c r="N124" s="137"/>
      <c r="O124" s="137"/>
      <c r="P124" s="137"/>
      <c r="Q124" s="25"/>
      <c r="R124" s="25"/>
      <c r="S124" s="25"/>
      <c r="T124" s="25"/>
      <c r="U124" s="25"/>
    </row>
    <row r="125" spans="1:21" ht="12" x14ac:dyDescent="0.2">
      <c r="A125" s="16" t="s">
        <v>183</v>
      </c>
      <c r="B125" s="25"/>
      <c r="C125" s="136"/>
      <c r="D125" s="136"/>
      <c r="E125" s="136"/>
      <c r="F125" s="136"/>
      <c r="G125" s="136"/>
      <c r="H125" s="136"/>
      <c r="I125" s="136"/>
      <c r="J125" s="136"/>
      <c r="K125" s="136"/>
      <c r="L125" s="136"/>
      <c r="M125" s="136"/>
      <c r="N125" s="136"/>
      <c r="O125" s="136"/>
      <c r="P125" s="136"/>
      <c r="Q125" s="25"/>
      <c r="R125" s="25"/>
      <c r="S125" s="25"/>
      <c r="T125" s="25"/>
      <c r="U125" s="25"/>
    </row>
    <row r="126" spans="1:21" ht="12" x14ac:dyDescent="0.2">
      <c r="A126" s="108" t="s">
        <v>184</v>
      </c>
      <c r="B126" s="25"/>
      <c r="C126" s="25"/>
      <c r="D126" s="25"/>
      <c r="E126" s="25"/>
      <c r="F126" s="25"/>
      <c r="G126" s="136"/>
      <c r="H126" s="136"/>
      <c r="I126" s="136"/>
      <c r="J126" s="136"/>
      <c r="K126" s="136"/>
      <c r="L126" s="136"/>
      <c r="M126" s="136"/>
      <c r="N126" s="136"/>
      <c r="O126" s="136"/>
      <c r="P126" s="136"/>
      <c r="Q126" s="25"/>
      <c r="R126" s="25"/>
      <c r="S126" s="25"/>
      <c r="T126" s="25"/>
      <c r="U126" s="25"/>
    </row>
    <row r="127" spans="1:21" ht="12" x14ac:dyDescent="0.2">
      <c r="A127" s="108"/>
      <c r="B127" s="25"/>
      <c r="C127" s="136"/>
      <c r="D127" s="136"/>
      <c r="E127" s="136"/>
      <c r="F127" s="136"/>
      <c r="G127" s="135"/>
      <c r="H127" s="135"/>
      <c r="I127" s="135"/>
      <c r="J127" s="135"/>
      <c r="K127" s="135"/>
      <c r="L127" s="135"/>
      <c r="M127" s="135"/>
      <c r="N127" s="135"/>
      <c r="O127" s="135"/>
      <c r="P127" s="135"/>
      <c r="Q127" s="25"/>
      <c r="R127" s="25"/>
      <c r="S127" s="25"/>
      <c r="T127" s="25"/>
      <c r="U127" s="25"/>
    </row>
    <row r="128" spans="1:21" ht="12" x14ac:dyDescent="0.2">
      <c r="A128" s="16" t="s">
        <v>195</v>
      </c>
      <c r="B128" s="61"/>
      <c r="C128" s="26"/>
      <c r="D128" s="26"/>
      <c r="E128" s="26"/>
      <c r="F128" s="26"/>
      <c r="G128" s="16"/>
      <c r="H128" s="16"/>
      <c r="I128" s="16"/>
      <c r="J128" s="16"/>
      <c r="K128" s="16"/>
      <c r="L128" s="16"/>
      <c r="M128" s="16"/>
      <c r="N128" s="16"/>
      <c r="O128" s="16"/>
      <c r="P128" s="16"/>
      <c r="Q128" s="25"/>
      <c r="R128" s="25"/>
      <c r="S128" s="25"/>
      <c r="T128" s="25"/>
      <c r="U128" s="25"/>
    </row>
    <row r="129" spans="1:21" ht="12" x14ac:dyDescent="0.2">
      <c r="A129" s="108" t="s">
        <v>197</v>
      </c>
      <c r="B129" s="137"/>
      <c r="C129" s="137"/>
      <c r="D129" s="137"/>
      <c r="E129" s="137"/>
      <c r="F129" s="137"/>
      <c r="G129" s="136"/>
      <c r="H129" s="136"/>
      <c r="I129" s="136"/>
      <c r="J129" s="136"/>
      <c r="K129" s="136"/>
      <c r="L129" s="136"/>
      <c r="M129" s="136"/>
      <c r="N129" s="136"/>
      <c r="O129" s="136"/>
      <c r="P129" s="136"/>
      <c r="Q129" s="25"/>
      <c r="R129" s="25"/>
      <c r="S129" s="25"/>
      <c r="T129" s="25"/>
      <c r="U129" s="25"/>
    </row>
    <row r="130" spans="1:21" ht="12" x14ac:dyDescent="0.2">
      <c r="A130" s="108" t="s">
        <v>196</v>
      </c>
      <c r="B130" s="137"/>
      <c r="C130" s="136"/>
      <c r="D130" s="136"/>
      <c r="E130" s="136"/>
      <c r="F130" s="136"/>
      <c r="G130" s="136"/>
      <c r="H130" s="136"/>
      <c r="I130" s="136"/>
      <c r="J130" s="136"/>
      <c r="K130" s="136"/>
      <c r="L130" s="136"/>
      <c r="M130" s="136"/>
      <c r="N130" s="136"/>
      <c r="O130" s="136"/>
      <c r="P130" s="136"/>
      <c r="Q130" s="25"/>
      <c r="R130" s="25"/>
      <c r="S130" s="25"/>
      <c r="T130" s="25"/>
      <c r="U130" s="25"/>
    </row>
    <row r="131" spans="1:21" ht="12" x14ac:dyDescent="0.2">
      <c r="A131" s="108"/>
      <c r="B131" s="16"/>
      <c r="C131" s="136"/>
      <c r="D131" s="136"/>
      <c r="E131" s="136"/>
      <c r="F131" s="136"/>
      <c r="G131" s="136"/>
      <c r="H131" s="136"/>
      <c r="I131" s="136"/>
      <c r="J131" s="136"/>
      <c r="K131" s="136"/>
      <c r="L131" s="136"/>
      <c r="M131" s="136"/>
      <c r="N131" s="136"/>
      <c r="O131" s="136"/>
      <c r="P131" s="136"/>
      <c r="Q131" s="25"/>
      <c r="R131" s="25"/>
      <c r="S131" s="25"/>
      <c r="T131" s="25"/>
      <c r="U131" s="25"/>
    </row>
    <row r="132" spans="1:21" ht="12" x14ac:dyDescent="0.2">
      <c r="A132" s="92" t="s">
        <v>160</v>
      </c>
      <c r="B132" s="138"/>
      <c r="C132" s="135"/>
      <c r="D132" s="135"/>
      <c r="E132" s="135"/>
      <c r="F132" s="135"/>
      <c r="G132" s="136"/>
      <c r="H132" s="136"/>
      <c r="I132" s="136"/>
      <c r="J132" s="136"/>
      <c r="K132" s="136"/>
      <c r="L132" s="136"/>
      <c r="M132" s="136"/>
      <c r="N132" s="136"/>
      <c r="O132" s="136"/>
      <c r="P132" s="136"/>
      <c r="Q132" s="25"/>
      <c r="R132" s="25"/>
      <c r="S132" s="25"/>
      <c r="T132" s="25"/>
      <c r="U132" s="25"/>
    </row>
    <row r="133" spans="1:21" ht="12" x14ac:dyDescent="0.2">
      <c r="A133" s="25" t="s">
        <v>161</v>
      </c>
      <c r="B133" s="16"/>
      <c r="C133" s="16"/>
      <c r="D133" s="16"/>
      <c r="E133" s="16"/>
      <c r="F133" s="16"/>
      <c r="G133" s="135"/>
      <c r="H133" s="135"/>
      <c r="I133" s="135"/>
      <c r="J133" s="135"/>
      <c r="K133" s="135"/>
      <c r="L133" s="135"/>
      <c r="M133" s="135"/>
      <c r="N133" s="135"/>
      <c r="O133" s="135"/>
      <c r="P133" s="135"/>
      <c r="Q133" s="25"/>
      <c r="R133" s="25"/>
      <c r="S133" s="25"/>
      <c r="T133" s="25"/>
      <c r="U133" s="25"/>
    </row>
    <row r="134" spans="1:21" ht="12" x14ac:dyDescent="0.2">
      <c r="A134" s="108"/>
      <c r="B134" s="16"/>
      <c r="C134" s="136"/>
      <c r="D134" s="136"/>
      <c r="E134" s="136"/>
      <c r="F134" s="136"/>
      <c r="G134" s="16"/>
      <c r="H134" s="16"/>
      <c r="I134" s="16"/>
      <c r="J134" s="16"/>
      <c r="K134" s="16"/>
      <c r="L134" s="16"/>
      <c r="M134" s="16"/>
      <c r="N134" s="16"/>
      <c r="O134" s="16"/>
      <c r="P134" s="16"/>
      <c r="Q134" s="25"/>
      <c r="R134" s="25"/>
      <c r="S134" s="25"/>
      <c r="T134" s="25"/>
      <c r="U134" s="25"/>
    </row>
    <row r="135" spans="1:21" ht="12" x14ac:dyDescent="0.2">
      <c r="A135" s="108"/>
      <c r="B135" s="16"/>
      <c r="C135" s="136"/>
      <c r="D135" s="136"/>
      <c r="E135" s="136"/>
      <c r="F135" s="136"/>
      <c r="G135" s="134"/>
      <c r="H135" s="134"/>
      <c r="I135" s="134"/>
      <c r="J135" s="134"/>
      <c r="K135" s="134"/>
      <c r="L135" s="134"/>
      <c r="M135" s="134"/>
      <c r="N135" s="134"/>
      <c r="O135" s="134"/>
      <c r="P135" s="134"/>
      <c r="Q135" s="25"/>
      <c r="R135" s="25"/>
      <c r="S135" s="25"/>
      <c r="T135" s="25"/>
      <c r="U135" s="25"/>
    </row>
    <row r="136" spans="1:21" ht="12" x14ac:dyDescent="0.2">
      <c r="A136" s="108"/>
      <c r="B136" s="16"/>
      <c r="C136" s="136"/>
      <c r="D136" s="136"/>
      <c r="E136" s="136"/>
      <c r="F136" s="136"/>
      <c r="G136" s="135"/>
      <c r="H136" s="135"/>
      <c r="I136" s="135"/>
      <c r="J136" s="135"/>
      <c r="K136" s="135"/>
      <c r="L136" s="135"/>
      <c r="M136" s="135"/>
      <c r="N136" s="135"/>
      <c r="O136" s="135"/>
      <c r="P136" s="135"/>
      <c r="Q136" s="25"/>
      <c r="R136" s="25"/>
      <c r="S136" s="25"/>
      <c r="T136" s="25"/>
      <c r="U136" s="25"/>
    </row>
    <row r="137" spans="1:21" ht="12" x14ac:dyDescent="0.2">
      <c r="A137" s="108"/>
      <c r="B137" s="16"/>
      <c r="C137" s="136"/>
      <c r="D137" s="136"/>
      <c r="E137" s="136"/>
      <c r="F137" s="292"/>
      <c r="G137" s="136"/>
      <c r="H137" s="136"/>
      <c r="I137" s="136"/>
      <c r="J137" s="136"/>
      <c r="K137" s="136"/>
      <c r="L137" s="136"/>
      <c r="M137" s="136"/>
      <c r="N137" s="136"/>
      <c r="O137" s="136"/>
      <c r="P137" s="136"/>
      <c r="Q137" s="25"/>
      <c r="R137" s="25"/>
      <c r="S137" s="25"/>
      <c r="T137" s="25"/>
      <c r="U137" s="25"/>
    </row>
    <row r="138" spans="1:21" ht="12" x14ac:dyDescent="0.2">
      <c r="A138" s="108"/>
      <c r="B138" s="138"/>
      <c r="C138" s="135"/>
      <c r="D138" s="135"/>
      <c r="E138" s="135"/>
      <c r="F138" s="292"/>
      <c r="G138" s="136"/>
      <c r="H138" s="136"/>
      <c r="I138" s="136"/>
      <c r="J138" s="136"/>
      <c r="K138" s="136"/>
      <c r="L138" s="136"/>
      <c r="M138" s="136"/>
      <c r="N138" s="136"/>
      <c r="O138" s="136"/>
      <c r="P138" s="136"/>
      <c r="Q138" s="25"/>
      <c r="R138" s="25"/>
      <c r="S138" s="25"/>
      <c r="T138" s="25"/>
      <c r="U138" s="25"/>
    </row>
    <row r="139" spans="1:21" ht="12" x14ac:dyDescent="0.2">
      <c r="A139" s="108"/>
      <c r="B139" s="16"/>
      <c r="C139" s="16"/>
      <c r="D139" s="16"/>
      <c r="E139" s="16"/>
      <c r="F139" s="292"/>
      <c r="G139" s="136"/>
      <c r="H139" s="136"/>
      <c r="I139" s="136"/>
      <c r="J139" s="136"/>
      <c r="K139" s="136"/>
      <c r="L139" s="136"/>
      <c r="M139" s="136"/>
      <c r="N139" s="136"/>
      <c r="O139" s="136"/>
      <c r="P139" s="136"/>
      <c r="Q139" s="25"/>
      <c r="R139" s="25"/>
      <c r="S139" s="25"/>
      <c r="T139" s="25"/>
      <c r="U139" s="25"/>
    </row>
    <row r="140" spans="1:21" ht="12" x14ac:dyDescent="0.2">
      <c r="A140" s="108"/>
      <c r="B140" s="139"/>
      <c r="C140" s="134"/>
      <c r="D140" s="134"/>
      <c r="E140" s="134"/>
      <c r="F140" s="292"/>
      <c r="G140" s="136"/>
      <c r="H140" s="136"/>
      <c r="I140" s="136"/>
      <c r="J140" s="136"/>
      <c r="K140" s="136"/>
      <c r="L140" s="136"/>
      <c r="M140" s="136"/>
      <c r="N140" s="136"/>
      <c r="O140" s="136"/>
      <c r="P140" s="136"/>
      <c r="Q140" s="25"/>
      <c r="R140" s="25"/>
      <c r="S140" s="25"/>
      <c r="T140" s="25"/>
      <c r="U140" s="25"/>
    </row>
    <row r="141" spans="1:21" ht="12" x14ac:dyDescent="0.2">
      <c r="A141" s="108"/>
      <c r="B141" s="16"/>
      <c r="C141" s="135"/>
      <c r="D141" s="135"/>
      <c r="E141" s="135"/>
      <c r="F141" s="292"/>
      <c r="G141" s="136"/>
      <c r="H141" s="136"/>
      <c r="I141" s="136"/>
      <c r="J141" s="136"/>
      <c r="K141" s="136"/>
      <c r="L141" s="136"/>
      <c r="M141" s="136"/>
      <c r="N141" s="136"/>
      <c r="O141" s="136"/>
      <c r="P141" s="136"/>
      <c r="Q141" s="25"/>
      <c r="R141" s="25"/>
      <c r="S141" s="25"/>
      <c r="T141" s="25"/>
      <c r="U141" s="25"/>
    </row>
    <row r="142" spans="1:21" ht="12" x14ac:dyDescent="0.2">
      <c r="A142" s="108"/>
      <c r="B142" s="16"/>
      <c r="C142" s="136"/>
      <c r="D142" s="136"/>
      <c r="E142" s="136"/>
      <c r="F142" s="136"/>
      <c r="G142" s="136"/>
      <c r="H142" s="136"/>
      <c r="I142" s="136"/>
      <c r="J142" s="136"/>
      <c r="K142" s="136"/>
      <c r="L142" s="136"/>
      <c r="M142" s="136"/>
      <c r="N142" s="136"/>
      <c r="O142" s="136"/>
      <c r="P142" s="136"/>
      <c r="Q142" s="25"/>
      <c r="R142" s="25"/>
      <c r="S142" s="25"/>
      <c r="T142" s="25"/>
      <c r="U142" s="25"/>
    </row>
    <row r="143" spans="1:21" ht="12" x14ac:dyDescent="0.2">
      <c r="A143" s="108"/>
      <c r="B143" s="16"/>
      <c r="C143" s="136"/>
      <c r="D143" s="136"/>
      <c r="E143" s="136"/>
      <c r="F143" s="136"/>
      <c r="G143" s="136"/>
      <c r="H143" s="136"/>
      <c r="I143" s="136"/>
      <c r="J143" s="136"/>
      <c r="K143" s="136"/>
      <c r="L143" s="136"/>
      <c r="M143" s="136"/>
      <c r="N143" s="136"/>
      <c r="O143" s="136"/>
      <c r="P143" s="136"/>
    </row>
    <row r="144" spans="1:21" x14ac:dyDescent="0.2">
      <c r="B144" s="15"/>
      <c r="C144" s="60"/>
      <c r="D144" s="60"/>
      <c r="E144" s="60"/>
      <c r="F144" s="60"/>
      <c r="G144" s="60"/>
      <c r="H144" s="60"/>
      <c r="I144" s="60"/>
      <c r="J144" s="60"/>
      <c r="K144" s="60"/>
      <c r="L144" s="60"/>
      <c r="M144" s="60"/>
      <c r="N144" s="60"/>
      <c r="O144" s="60"/>
      <c r="P144" s="60"/>
    </row>
    <row r="145" spans="2:16" x14ac:dyDescent="0.2">
      <c r="B145" s="50"/>
      <c r="C145" s="56"/>
      <c r="D145" s="56"/>
      <c r="E145" s="56"/>
      <c r="F145" s="56"/>
      <c r="G145" s="56"/>
      <c r="H145" s="56"/>
      <c r="I145" s="56"/>
      <c r="J145" s="56"/>
      <c r="K145" s="56"/>
      <c r="L145" s="56"/>
      <c r="M145" s="56"/>
      <c r="N145" s="56"/>
      <c r="O145" s="56"/>
      <c r="P145" s="56"/>
    </row>
    <row r="146" spans="2:16" x14ac:dyDescent="0.2">
      <c r="B146" s="8"/>
      <c r="C146" s="8"/>
      <c r="D146" s="8"/>
      <c r="E146" s="8"/>
      <c r="F146" s="8"/>
      <c r="G146" s="8"/>
      <c r="H146" s="8"/>
      <c r="I146" s="8"/>
      <c r="J146" s="8"/>
      <c r="K146" s="8"/>
      <c r="L146" s="8"/>
      <c r="M146" s="8"/>
      <c r="N146" s="8"/>
      <c r="O146" s="8"/>
      <c r="P146" s="8"/>
    </row>
    <row r="147" spans="2:16" x14ac:dyDescent="0.2">
      <c r="B147" s="8"/>
      <c r="C147" s="8"/>
      <c r="D147" s="8"/>
      <c r="E147" s="8"/>
      <c r="F147" s="8"/>
      <c r="G147" s="8"/>
      <c r="H147" s="8"/>
      <c r="I147" s="8"/>
      <c r="J147" s="8"/>
      <c r="K147" s="8"/>
      <c r="L147" s="8"/>
      <c r="M147" s="8"/>
      <c r="N147" s="8"/>
      <c r="O147" s="8"/>
      <c r="P147" s="8"/>
    </row>
    <row r="148" spans="2:16" x14ac:dyDescent="0.2">
      <c r="B148" s="8"/>
      <c r="C148" s="8"/>
      <c r="D148" s="8"/>
      <c r="E148" s="8"/>
      <c r="F148" s="8"/>
      <c r="G148" s="8"/>
      <c r="H148" s="8"/>
      <c r="I148" s="8"/>
      <c r="J148" s="8"/>
      <c r="K148" s="8"/>
      <c r="L148" s="8"/>
      <c r="M148" s="8"/>
      <c r="N148" s="8"/>
      <c r="O148" s="8"/>
      <c r="P148" s="8"/>
    </row>
  </sheetData>
  <sheetProtection sheet="1" objects="1" scenarios="1"/>
  <mergeCells count="79">
    <mergeCell ref="A86:A87"/>
    <mergeCell ref="Y86:Y87"/>
    <mergeCell ref="Z86:Z87"/>
    <mergeCell ref="H86:H87"/>
    <mergeCell ref="I86:I87"/>
    <mergeCell ref="L86:L87"/>
    <mergeCell ref="C86:C87"/>
    <mergeCell ref="D86:D87"/>
    <mergeCell ref="E86:E87"/>
    <mergeCell ref="F86:F87"/>
    <mergeCell ref="G86:G87"/>
    <mergeCell ref="Q86:Q87"/>
    <mergeCell ref="T86:T87"/>
    <mergeCell ref="R86:R87"/>
    <mergeCell ref="U86:U87"/>
    <mergeCell ref="B86:B87"/>
    <mergeCell ref="X86:X87"/>
    <mergeCell ref="T46:T47"/>
    <mergeCell ref="R46:R47"/>
    <mergeCell ref="T4:T5"/>
    <mergeCell ref="R4:R5"/>
    <mergeCell ref="U4:U5"/>
    <mergeCell ref="U46:U47"/>
    <mergeCell ref="V86:V87"/>
    <mergeCell ref="W86:W87"/>
    <mergeCell ref="S86:S87"/>
    <mergeCell ref="S4:S5"/>
    <mergeCell ref="S46:S47"/>
    <mergeCell ref="Q4:Q5"/>
    <mergeCell ref="C4:C5"/>
    <mergeCell ref="F4:F5"/>
    <mergeCell ref="J4:J5"/>
    <mergeCell ref="K4:K5"/>
    <mergeCell ref="M4:M5"/>
    <mergeCell ref="N4:N5"/>
    <mergeCell ref="O4:O5"/>
    <mergeCell ref="P4:P5"/>
    <mergeCell ref="Y4:Y5"/>
    <mergeCell ref="Z4:Z5"/>
    <mergeCell ref="Y46:Y47"/>
    <mergeCell ref="Z46:Z47"/>
    <mergeCell ref="X4:X5"/>
    <mergeCell ref="X46:X47"/>
    <mergeCell ref="A4:A5"/>
    <mergeCell ref="I46:I47"/>
    <mergeCell ref="V4:W4"/>
    <mergeCell ref="C43:E43"/>
    <mergeCell ref="B4:B5"/>
    <mergeCell ref="D4:D5"/>
    <mergeCell ref="E4:E5"/>
    <mergeCell ref="L4:L5"/>
    <mergeCell ref="L46:L47"/>
    <mergeCell ref="V46:W46"/>
    <mergeCell ref="F46:F47"/>
    <mergeCell ref="G46:G47"/>
    <mergeCell ref="H46:H47"/>
    <mergeCell ref="Q46:Q47"/>
    <mergeCell ref="A46:A47"/>
    <mergeCell ref="B46:B47"/>
    <mergeCell ref="J86:J87"/>
    <mergeCell ref="K86:K87"/>
    <mergeCell ref="C1:E1"/>
    <mergeCell ref="G4:G5"/>
    <mergeCell ref="H4:H5"/>
    <mergeCell ref="I4:I5"/>
    <mergeCell ref="C46:C47"/>
    <mergeCell ref="D46:D47"/>
    <mergeCell ref="E46:E47"/>
    <mergeCell ref="J46:J47"/>
    <mergeCell ref="K46:K47"/>
    <mergeCell ref="C84:E84"/>
    <mergeCell ref="M46:M47"/>
    <mergeCell ref="N46:N47"/>
    <mergeCell ref="O46:O47"/>
    <mergeCell ref="P46:P47"/>
    <mergeCell ref="M86:M87"/>
    <mergeCell ref="N86:N87"/>
    <mergeCell ref="O86:O87"/>
    <mergeCell ref="P86:P87"/>
  </mergeCells>
  <printOptions horizontalCentered="1"/>
  <pageMargins left="0.3" right="0.3" top="0.25" bottom="0.25" header="0.3" footer="0.3"/>
  <pageSetup scale="70" fitToHeight="0" orientation="landscape" r:id="rId1"/>
  <headerFooter>
    <oddHeader>&amp;CNew York State Homes and Community Renewal Housing Credit Cost Certification
&amp;RHTF Project Costs</oddHeader>
  </headerFooter>
  <rowBreaks count="1" manualBreakCount="1">
    <brk id="42" min="1" max="2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J43"/>
  <sheetViews>
    <sheetView zoomScaleNormal="100" workbookViewId="0">
      <selection activeCell="C1" sqref="C1:E1"/>
    </sheetView>
  </sheetViews>
  <sheetFormatPr defaultRowHeight="12" x14ac:dyDescent="0.2"/>
  <cols>
    <col min="1" max="1" width="17.28515625" style="274" customWidth="1"/>
    <col min="2" max="2" width="9" style="274" bestFit="1" customWidth="1"/>
    <col min="3" max="3" width="35.28515625" style="274" customWidth="1"/>
    <col min="4" max="5" width="14.42578125" style="274" bestFit="1" customWidth="1"/>
    <col min="6" max="6" width="10.5703125" style="274" customWidth="1"/>
    <col min="7" max="9" width="9.140625" style="274"/>
    <col min="10" max="10" width="23.28515625" style="274" customWidth="1"/>
    <col min="11" max="256" width="9.140625" style="274"/>
    <col min="257" max="257" width="17.28515625" style="274" customWidth="1"/>
    <col min="258" max="258" width="16.140625" style="274" customWidth="1"/>
    <col min="259" max="259" width="35.28515625" style="274" customWidth="1"/>
    <col min="260" max="260" width="13.42578125" style="274" customWidth="1"/>
    <col min="261" max="261" width="9.140625" style="274"/>
    <col min="262" max="262" width="10.5703125" style="274" customWidth="1"/>
    <col min="263" max="265" width="9.140625" style="274"/>
    <col min="266" max="266" width="23.28515625" style="274" customWidth="1"/>
    <col min="267" max="512" width="9.140625" style="274"/>
    <col min="513" max="513" width="17.28515625" style="274" customWidth="1"/>
    <col min="514" max="514" width="16.140625" style="274" customWidth="1"/>
    <col min="515" max="515" width="35.28515625" style="274" customWidth="1"/>
    <col min="516" max="516" width="13.42578125" style="274" customWidth="1"/>
    <col min="517" max="517" width="9.140625" style="274"/>
    <col min="518" max="518" width="10.5703125" style="274" customWidth="1"/>
    <col min="519" max="521" width="9.140625" style="274"/>
    <col min="522" max="522" width="23.28515625" style="274" customWidth="1"/>
    <col min="523" max="768" width="9.140625" style="274"/>
    <col min="769" max="769" width="17.28515625" style="274" customWidth="1"/>
    <col min="770" max="770" width="16.140625" style="274" customWidth="1"/>
    <col min="771" max="771" width="35.28515625" style="274" customWidth="1"/>
    <col min="772" max="772" width="13.42578125" style="274" customWidth="1"/>
    <col min="773" max="773" width="9.140625" style="274"/>
    <col min="774" max="774" width="10.5703125" style="274" customWidth="1"/>
    <col min="775" max="777" width="9.140625" style="274"/>
    <col min="778" max="778" width="23.28515625" style="274" customWidth="1"/>
    <col min="779" max="1024" width="9.140625" style="274"/>
    <col min="1025" max="1025" width="17.28515625" style="274" customWidth="1"/>
    <col min="1026" max="1026" width="16.140625" style="274" customWidth="1"/>
    <col min="1027" max="1027" width="35.28515625" style="274" customWidth="1"/>
    <col min="1028" max="1028" width="13.42578125" style="274" customWidth="1"/>
    <col min="1029" max="1029" width="9.140625" style="274"/>
    <col min="1030" max="1030" width="10.5703125" style="274" customWidth="1"/>
    <col min="1031" max="1033" width="9.140625" style="274"/>
    <col min="1034" max="1034" width="23.28515625" style="274" customWidth="1"/>
    <col min="1035" max="1280" width="9.140625" style="274"/>
    <col min="1281" max="1281" width="17.28515625" style="274" customWidth="1"/>
    <col min="1282" max="1282" width="16.140625" style="274" customWidth="1"/>
    <col min="1283" max="1283" width="35.28515625" style="274" customWidth="1"/>
    <col min="1284" max="1284" width="13.42578125" style="274" customWidth="1"/>
    <col min="1285" max="1285" width="9.140625" style="274"/>
    <col min="1286" max="1286" width="10.5703125" style="274" customWidth="1"/>
    <col min="1287" max="1289" width="9.140625" style="274"/>
    <col min="1290" max="1290" width="23.28515625" style="274" customWidth="1"/>
    <col min="1291" max="1536" width="9.140625" style="274"/>
    <col min="1537" max="1537" width="17.28515625" style="274" customWidth="1"/>
    <col min="1538" max="1538" width="16.140625" style="274" customWidth="1"/>
    <col min="1539" max="1539" width="35.28515625" style="274" customWidth="1"/>
    <col min="1540" max="1540" width="13.42578125" style="274" customWidth="1"/>
    <col min="1541" max="1541" width="9.140625" style="274"/>
    <col min="1542" max="1542" width="10.5703125" style="274" customWidth="1"/>
    <col min="1543" max="1545" width="9.140625" style="274"/>
    <col min="1546" max="1546" width="23.28515625" style="274" customWidth="1"/>
    <col min="1547" max="1792" width="9.140625" style="274"/>
    <col min="1793" max="1793" width="17.28515625" style="274" customWidth="1"/>
    <col min="1794" max="1794" width="16.140625" style="274" customWidth="1"/>
    <col min="1795" max="1795" width="35.28515625" style="274" customWidth="1"/>
    <col min="1796" max="1796" width="13.42578125" style="274" customWidth="1"/>
    <col min="1797" max="1797" width="9.140625" style="274"/>
    <col min="1798" max="1798" width="10.5703125" style="274" customWidth="1"/>
    <col min="1799" max="1801" width="9.140625" style="274"/>
    <col min="1802" max="1802" width="23.28515625" style="274" customWidth="1"/>
    <col min="1803" max="2048" width="9.140625" style="274"/>
    <col min="2049" max="2049" width="17.28515625" style="274" customWidth="1"/>
    <col min="2050" max="2050" width="16.140625" style="274" customWidth="1"/>
    <col min="2051" max="2051" width="35.28515625" style="274" customWidth="1"/>
    <col min="2052" max="2052" width="13.42578125" style="274" customWidth="1"/>
    <col min="2053" max="2053" width="9.140625" style="274"/>
    <col min="2054" max="2054" width="10.5703125" style="274" customWidth="1"/>
    <col min="2055" max="2057" width="9.140625" style="274"/>
    <col min="2058" max="2058" width="23.28515625" style="274" customWidth="1"/>
    <col min="2059" max="2304" width="9.140625" style="274"/>
    <col min="2305" max="2305" width="17.28515625" style="274" customWidth="1"/>
    <col min="2306" max="2306" width="16.140625" style="274" customWidth="1"/>
    <col min="2307" max="2307" width="35.28515625" style="274" customWidth="1"/>
    <col min="2308" max="2308" width="13.42578125" style="274" customWidth="1"/>
    <col min="2309" max="2309" width="9.140625" style="274"/>
    <col min="2310" max="2310" width="10.5703125" style="274" customWidth="1"/>
    <col min="2311" max="2313" width="9.140625" style="274"/>
    <col min="2314" max="2314" width="23.28515625" style="274" customWidth="1"/>
    <col min="2315" max="2560" width="9.140625" style="274"/>
    <col min="2561" max="2561" width="17.28515625" style="274" customWidth="1"/>
    <col min="2562" max="2562" width="16.140625" style="274" customWidth="1"/>
    <col min="2563" max="2563" width="35.28515625" style="274" customWidth="1"/>
    <col min="2564" max="2564" width="13.42578125" style="274" customWidth="1"/>
    <col min="2565" max="2565" width="9.140625" style="274"/>
    <col min="2566" max="2566" width="10.5703125" style="274" customWidth="1"/>
    <col min="2567" max="2569" width="9.140625" style="274"/>
    <col min="2570" max="2570" width="23.28515625" style="274" customWidth="1"/>
    <col min="2571" max="2816" width="9.140625" style="274"/>
    <col min="2817" max="2817" width="17.28515625" style="274" customWidth="1"/>
    <col min="2818" max="2818" width="16.140625" style="274" customWidth="1"/>
    <col min="2819" max="2819" width="35.28515625" style="274" customWidth="1"/>
    <col min="2820" max="2820" width="13.42578125" style="274" customWidth="1"/>
    <col min="2821" max="2821" width="9.140625" style="274"/>
    <col min="2822" max="2822" width="10.5703125" style="274" customWidth="1"/>
    <col min="2823" max="2825" width="9.140625" style="274"/>
    <col min="2826" max="2826" width="23.28515625" style="274" customWidth="1"/>
    <col min="2827" max="3072" width="9.140625" style="274"/>
    <col min="3073" max="3073" width="17.28515625" style="274" customWidth="1"/>
    <col min="3074" max="3074" width="16.140625" style="274" customWidth="1"/>
    <col min="3075" max="3075" width="35.28515625" style="274" customWidth="1"/>
    <col min="3076" max="3076" width="13.42578125" style="274" customWidth="1"/>
    <col min="3077" max="3077" width="9.140625" style="274"/>
    <col min="3078" max="3078" width="10.5703125" style="274" customWidth="1"/>
    <col min="3079" max="3081" width="9.140625" style="274"/>
    <col min="3082" max="3082" width="23.28515625" style="274" customWidth="1"/>
    <col min="3083" max="3328" width="9.140625" style="274"/>
    <col min="3329" max="3329" width="17.28515625" style="274" customWidth="1"/>
    <col min="3330" max="3330" width="16.140625" style="274" customWidth="1"/>
    <col min="3331" max="3331" width="35.28515625" style="274" customWidth="1"/>
    <col min="3332" max="3332" width="13.42578125" style="274" customWidth="1"/>
    <col min="3333" max="3333" width="9.140625" style="274"/>
    <col min="3334" max="3334" width="10.5703125" style="274" customWidth="1"/>
    <col min="3335" max="3337" width="9.140625" style="274"/>
    <col min="3338" max="3338" width="23.28515625" style="274" customWidth="1"/>
    <col min="3339" max="3584" width="9.140625" style="274"/>
    <col min="3585" max="3585" width="17.28515625" style="274" customWidth="1"/>
    <col min="3586" max="3586" width="16.140625" style="274" customWidth="1"/>
    <col min="3587" max="3587" width="35.28515625" style="274" customWidth="1"/>
    <col min="3588" max="3588" width="13.42578125" style="274" customWidth="1"/>
    <col min="3589" max="3589" width="9.140625" style="274"/>
    <col min="3590" max="3590" width="10.5703125" style="274" customWidth="1"/>
    <col min="3591" max="3593" width="9.140625" style="274"/>
    <col min="3594" max="3594" width="23.28515625" style="274" customWidth="1"/>
    <col min="3595" max="3840" width="9.140625" style="274"/>
    <col min="3841" max="3841" width="17.28515625" style="274" customWidth="1"/>
    <col min="3842" max="3842" width="16.140625" style="274" customWidth="1"/>
    <col min="3843" max="3843" width="35.28515625" style="274" customWidth="1"/>
    <col min="3844" max="3844" width="13.42578125" style="274" customWidth="1"/>
    <col min="3845" max="3845" width="9.140625" style="274"/>
    <col min="3846" max="3846" width="10.5703125" style="274" customWidth="1"/>
    <col min="3847" max="3849" width="9.140625" style="274"/>
    <col min="3850" max="3850" width="23.28515625" style="274" customWidth="1"/>
    <col min="3851" max="4096" width="9.140625" style="274"/>
    <col min="4097" max="4097" width="17.28515625" style="274" customWidth="1"/>
    <col min="4098" max="4098" width="16.140625" style="274" customWidth="1"/>
    <col min="4099" max="4099" width="35.28515625" style="274" customWidth="1"/>
    <col min="4100" max="4100" width="13.42578125" style="274" customWidth="1"/>
    <col min="4101" max="4101" width="9.140625" style="274"/>
    <col min="4102" max="4102" width="10.5703125" style="274" customWidth="1"/>
    <col min="4103" max="4105" width="9.140625" style="274"/>
    <col min="4106" max="4106" width="23.28515625" style="274" customWidth="1"/>
    <col min="4107" max="4352" width="9.140625" style="274"/>
    <col min="4353" max="4353" width="17.28515625" style="274" customWidth="1"/>
    <col min="4354" max="4354" width="16.140625" style="274" customWidth="1"/>
    <col min="4355" max="4355" width="35.28515625" style="274" customWidth="1"/>
    <col min="4356" max="4356" width="13.42578125" style="274" customWidth="1"/>
    <col min="4357" max="4357" width="9.140625" style="274"/>
    <col min="4358" max="4358" width="10.5703125" style="274" customWidth="1"/>
    <col min="4359" max="4361" width="9.140625" style="274"/>
    <col min="4362" max="4362" width="23.28515625" style="274" customWidth="1"/>
    <col min="4363" max="4608" width="9.140625" style="274"/>
    <col min="4609" max="4609" width="17.28515625" style="274" customWidth="1"/>
    <col min="4610" max="4610" width="16.140625" style="274" customWidth="1"/>
    <col min="4611" max="4611" width="35.28515625" style="274" customWidth="1"/>
    <col min="4612" max="4612" width="13.42578125" style="274" customWidth="1"/>
    <col min="4613" max="4613" width="9.140625" style="274"/>
    <col min="4614" max="4614" width="10.5703125" style="274" customWidth="1"/>
    <col min="4615" max="4617" width="9.140625" style="274"/>
    <col min="4618" max="4618" width="23.28515625" style="274" customWidth="1"/>
    <col min="4619" max="4864" width="9.140625" style="274"/>
    <col min="4865" max="4865" width="17.28515625" style="274" customWidth="1"/>
    <col min="4866" max="4866" width="16.140625" style="274" customWidth="1"/>
    <col min="4867" max="4867" width="35.28515625" style="274" customWidth="1"/>
    <col min="4868" max="4868" width="13.42578125" style="274" customWidth="1"/>
    <col min="4869" max="4869" width="9.140625" style="274"/>
    <col min="4870" max="4870" width="10.5703125" style="274" customWidth="1"/>
    <col min="4871" max="4873" width="9.140625" style="274"/>
    <col min="4874" max="4874" width="23.28515625" style="274" customWidth="1"/>
    <col min="4875" max="5120" width="9.140625" style="274"/>
    <col min="5121" max="5121" width="17.28515625" style="274" customWidth="1"/>
    <col min="5122" max="5122" width="16.140625" style="274" customWidth="1"/>
    <col min="5123" max="5123" width="35.28515625" style="274" customWidth="1"/>
    <col min="5124" max="5124" width="13.42578125" style="274" customWidth="1"/>
    <col min="5125" max="5125" width="9.140625" style="274"/>
    <col min="5126" max="5126" width="10.5703125" style="274" customWidth="1"/>
    <col min="5127" max="5129" width="9.140625" style="274"/>
    <col min="5130" max="5130" width="23.28515625" style="274" customWidth="1"/>
    <col min="5131" max="5376" width="9.140625" style="274"/>
    <col min="5377" max="5377" width="17.28515625" style="274" customWidth="1"/>
    <col min="5378" max="5378" width="16.140625" style="274" customWidth="1"/>
    <col min="5379" max="5379" width="35.28515625" style="274" customWidth="1"/>
    <col min="5380" max="5380" width="13.42578125" style="274" customWidth="1"/>
    <col min="5381" max="5381" width="9.140625" style="274"/>
    <col min="5382" max="5382" width="10.5703125" style="274" customWidth="1"/>
    <col min="5383" max="5385" width="9.140625" style="274"/>
    <col min="5386" max="5386" width="23.28515625" style="274" customWidth="1"/>
    <col min="5387" max="5632" width="9.140625" style="274"/>
    <col min="5633" max="5633" width="17.28515625" style="274" customWidth="1"/>
    <col min="5634" max="5634" width="16.140625" style="274" customWidth="1"/>
    <col min="5635" max="5635" width="35.28515625" style="274" customWidth="1"/>
    <col min="5636" max="5636" width="13.42578125" style="274" customWidth="1"/>
    <col min="5637" max="5637" width="9.140625" style="274"/>
    <col min="5638" max="5638" width="10.5703125" style="274" customWidth="1"/>
    <col min="5639" max="5641" width="9.140625" style="274"/>
    <col min="5642" max="5642" width="23.28515625" style="274" customWidth="1"/>
    <col min="5643" max="5888" width="9.140625" style="274"/>
    <col min="5889" max="5889" width="17.28515625" style="274" customWidth="1"/>
    <col min="5890" max="5890" width="16.140625" style="274" customWidth="1"/>
    <col min="5891" max="5891" width="35.28515625" style="274" customWidth="1"/>
    <col min="5892" max="5892" width="13.42578125" style="274" customWidth="1"/>
    <col min="5893" max="5893" width="9.140625" style="274"/>
    <col min="5894" max="5894" width="10.5703125" style="274" customWidth="1"/>
    <col min="5895" max="5897" width="9.140625" style="274"/>
    <col min="5898" max="5898" width="23.28515625" style="274" customWidth="1"/>
    <col min="5899" max="6144" width="9.140625" style="274"/>
    <col min="6145" max="6145" width="17.28515625" style="274" customWidth="1"/>
    <col min="6146" max="6146" width="16.140625" style="274" customWidth="1"/>
    <col min="6147" max="6147" width="35.28515625" style="274" customWidth="1"/>
    <col min="6148" max="6148" width="13.42578125" style="274" customWidth="1"/>
    <col min="6149" max="6149" width="9.140625" style="274"/>
    <col min="6150" max="6150" width="10.5703125" style="274" customWidth="1"/>
    <col min="6151" max="6153" width="9.140625" style="274"/>
    <col min="6154" max="6154" width="23.28515625" style="274" customWidth="1"/>
    <col min="6155" max="6400" width="9.140625" style="274"/>
    <col min="6401" max="6401" width="17.28515625" style="274" customWidth="1"/>
    <col min="6402" max="6402" width="16.140625" style="274" customWidth="1"/>
    <col min="6403" max="6403" width="35.28515625" style="274" customWidth="1"/>
    <col min="6404" max="6404" width="13.42578125" style="274" customWidth="1"/>
    <col min="6405" max="6405" width="9.140625" style="274"/>
    <col min="6406" max="6406" width="10.5703125" style="274" customWidth="1"/>
    <col min="6407" max="6409" width="9.140625" style="274"/>
    <col min="6410" max="6410" width="23.28515625" style="274" customWidth="1"/>
    <col min="6411" max="6656" width="9.140625" style="274"/>
    <col min="6657" max="6657" width="17.28515625" style="274" customWidth="1"/>
    <col min="6658" max="6658" width="16.140625" style="274" customWidth="1"/>
    <col min="6659" max="6659" width="35.28515625" style="274" customWidth="1"/>
    <col min="6660" max="6660" width="13.42578125" style="274" customWidth="1"/>
    <col min="6661" max="6661" width="9.140625" style="274"/>
    <col min="6662" max="6662" width="10.5703125" style="274" customWidth="1"/>
    <col min="6663" max="6665" width="9.140625" style="274"/>
    <col min="6666" max="6666" width="23.28515625" style="274" customWidth="1"/>
    <col min="6667" max="6912" width="9.140625" style="274"/>
    <col min="6913" max="6913" width="17.28515625" style="274" customWidth="1"/>
    <col min="6914" max="6914" width="16.140625" style="274" customWidth="1"/>
    <col min="6915" max="6915" width="35.28515625" style="274" customWidth="1"/>
    <col min="6916" max="6916" width="13.42578125" style="274" customWidth="1"/>
    <col min="6917" max="6917" width="9.140625" style="274"/>
    <col min="6918" max="6918" width="10.5703125" style="274" customWidth="1"/>
    <col min="6919" max="6921" width="9.140625" style="274"/>
    <col min="6922" max="6922" width="23.28515625" style="274" customWidth="1"/>
    <col min="6923" max="7168" width="9.140625" style="274"/>
    <col min="7169" max="7169" width="17.28515625" style="274" customWidth="1"/>
    <col min="7170" max="7170" width="16.140625" style="274" customWidth="1"/>
    <col min="7171" max="7171" width="35.28515625" style="274" customWidth="1"/>
    <col min="7172" max="7172" width="13.42578125" style="274" customWidth="1"/>
    <col min="7173" max="7173" width="9.140625" style="274"/>
    <col min="7174" max="7174" width="10.5703125" style="274" customWidth="1"/>
    <col min="7175" max="7177" width="9.140625" style="274"/>
    <col min="7178" max="7178" width="23.28515625" style="274" customWidth="1"/>
    <col min="7179" max="7424" width="9.140625" style="274"/>
    <col min="7425" max="7425" width="17.28515625" style="274" customWidth="1"/>
    <col min="7426" max="7426" width="16.140625" style="274" customWidth="1"/>
    <col min="7427" max="7427" width="35.28515625" style="274" customWidth="1"/>
    <col min="7428" max="7428" width="13.42578125" style="274" customWidth="1"/>
    <col min="7429" max="7429" width="9.140625" style="274"/>
    <col min="7430" max="7430" width="10.5703125" style="274" customWidth="1"/>
    <col min="7431" max="7433" width="9.140625" style="274"/>
    <col min="7434" max="7434" width="23.28515625" style="274" customWidth="1"/>
    <col min="7435" max="7680" width="9.140625" style="274"/>
    <col min="7681" max="7681" width="17.28515625" style="274" customWidth="1"/>
    <col min="7682" max="7682" width="16.140625" style="274" customWidth="1"/>
    <col min="7683" max="7683" width="35.28515625" style="274" customWidth="1"/>
    <col min="7684" max="7684" width="13.42578125" style="274" customWidth="1"/>
    <col min="7685" max="7685" width="9.140625" style="274"/>
    <col min="7686" max="7686" width="10.5703125" style="274" customWidth="1"/>
    <col min="7687" max="7689" width="9.140625" style="274"/>
    <col min="7690" max="7690" width="23.28515625" style="274" customWidth="1"/>
    <col min="7691" max="7936" width="9.140625" style="274"/>
    <col min="7937" max="7937" width="17.28515625" style="274" customWidth="1"/>
    <col min="7938" max="7938" width="16.140625" style="274" customWidth="1"/>
    <col min="7939" max="7939" width="35.28515625" style="274" customWidth="1"/>
    <col min="7940" max="7940" width="13.42578125" style="274" customWidth="1"/>
    <col min="7941" max="7941" width="9.140625" style="274"/>
    <col min="7942" max="7942" width="10.5703125" style="274" customWidth="1"/>
    <col min="7943" max="7945" width="9.140625" style="274"/>
    <col min="7946" max="7946" width="23.28515625" style="274" customWidth="1"/>
    <col min="7947" max="8192" width="9.140625" style="274"/>
    <col min="8193" max="8193" width="17.28515625" style="274" customWidth="1"/>
    <col min="8194" max="8194" width="16.140625" style="274" customWidth="1"/>
    <col min="8195" max="8195" width="35.28515625" style="274" customWidth="1"/>
    <col min="8196" max="8196" width="13.42578125" style="274" customWidth="1"/>
    <col min="8197" max="8197" width="9.140625" style="274"/>
    <col min="8198" max="8198" width="10.5703125" style="274" customWidth="1"/>
    <col min="8199" max="8201" width="9.140625" style="274"/>
    <col min="8202" max="8202" width="23.28515625" style="274" customWidth="1"/>
    <col min="8203" max="8448" width="9.140625" style="274"/>
    <col min="8449" max="8449" width="17.28515625" style="274" customWidth="1"/>
    <col min="8450" max="8450" width="16.140625" style="274" customWidth="1"/>
    <col min="8451" max="8451" width="35.28515625" style="274" customWidth="1"/>
    <col min="8452" max="8452" width="13.42578125" style="274" customWidth="1"/>
    <col min="8453" max="8453" width="9.140625" style="274"/>
    <col min="8454" max="8454" width="10.5703125" style="274" customWidth="1"/>
    <col min="8455" max="8457" width="9.140625" style="274"/>
    <col min="8458" max="8458" width="23.28515625" style="274" customWidth="1"/>
    <col min="8459" max="8704" width="9.140625" style="274"/>
    <col min="8705" max="8705" width="17.28515625" style="274" customWidth="1"/>
    <col min="8706" max="8706" width="16.140625" style="274" customWidth="1"/>
    <col min="8707" max="8707" width="35.28515625" style="274" customWidth="1"/>
    <col min="8708" max="8708" width="13.42578125" style="274" customWidth="1"/>
    <col min="8709" max="8709" width="9.140625" style="274"/>
    <col min="8710" max="8710" width="10.5703125" style="274" customWidth="1"/>
    <col min="8711" max="8713" width="9.140625" style="274"/>
    <col min="8714" max="8714" width="23.28515625" style="274" customWidth="1"/>
    <col min="8715" max="8960" width="9.140625" style="274"/>
    <col min="8961" max="8961" width="17.28515625" style="274" customWidth="1"/>
    <col min="8962" max="8962" width="16.140625" style="274" customWidth="1"/>
    <col min="8963" max="8963" width="35.28515625" style="274" customWidth="1"/>
    <col min="8964" max="8964" width="13.42578125" style="274" customWidth="1"/>
    <col min="8965" max="8965" width="9.140625" style="274"/>
    <col min="8966" max="8966" width="10.5703125" style="274" customWidth="1"/>
    <col min="8967" max="8969" width="9.140625" style="274"/>
    <col min="8970" max="8970" width="23.28515625" style="274" customWidth="1"/>
    <col min="8971" max="9216" width="9.140625" style="274"/>
    <col min="9217" max="9217" width="17.28515625" style="274" customWidth="1"/>
    <col min="9218" max="9218" width="16.140625" style="274" customWidth="1"/>
    <col min="9219" max="9219" width="35.28515625" style="274" customWidth="1"/>
    <col min="9220" max="9220" width="13.42578125" style="274" customWidth="1"/>
    <col min="9221" max="9221" width="9.140625" style="274"/>
    <col min="9222" max="9222" width="10.5703125" style="274" customWidth="1"/>
    <col min="9223" max="9225" width="9.140625" style="274"/>
    <col min="9226" max="9226" width="23.28515625" style="274" customWidth="1"/>
    <col min="9227" max="9472" width="9.140625" style="274"/>
    <col min="9473" max="9473" width="17.28515625" style="274" customWidth="1"/>
    <col min="9474" max="9474" width="16.140625" style="274" customWidth="1"/>
    <col min="9475" max="9475" width="35.28515625" style="274" customWidth="1"/>
    <col min="9476" max="9476" width="13.42578125" style="274" customWidth="1"/>
    <col min="9477" max="9477" width="9.140625" style="274"/>
    <col min="9478" max="9478" width="10.5703125" style="274" customWidth="1"/>
    <col min="9479" max="9481" width="9.140625" style="274"/>
    <col min="9482" max="9482" width="23.28515625" style="274" customWidth="1"/>
    <col min="9483" max="9728" width="9.140625" style="274"/>
    <col min="9729" max="9729" width="17.28515625" style="274" customWidth="1"/>
    <col min="9730" max="9730" width="16.140625" style="274" customWidth="1"/>
    <col min="9731" max="9731" width="35.28515625" style="274" customWidth="1"/>
    <col min="9732" max="9732" width="13.42578125" style="274" customWidth="1"/>
    <col min="9733" max="9733" width="9.140625" style="274"/>
    <col min="9734" max="9734" width="10.5703125" style="274" customWidth="1"/>
    <col min="9735" max="9737" width="9.140625" style="274"/>
    <col min="9738" max="9738" width="23.28515625" style="274" customWidth="1"/>
    <col min="9739" max="9984" width="9.140625" style="274"/>
    <col min="9985" max="9985" width="17.28515625" style="274" customWidth="1"/>
    <col min="9986" max="9986" width="16.140625" style="274" customWidth="1"/>
    <col min="9987" max="9987" width="35.28515625" style="274" customWidth="1"/>
    <col min="9988" max="9988" width="13.42578125" style="274" customWidth="1"/>
    <col min="9989" max="9989" width="9.140625" style="274"/>
    <col min="9990" max="9990" width="10.5703125" style="274" customWidth="1"/>
    <col min="9991" max="9993" width="9.140625" style="274"/>
    <col min="9994" max="9994" width="23.28515625" style="274" customWidth="1"/>
    <col min="9995" max="10240" width="9.140625" style="274"/>
    <col min="10241" max="10241" width="17.28515625" style="274" customWidth="1"/>
    <col min="10242" max="10242" width="16.140625" style="274" customWidth="1"/>
    <col min="10243" max="10243" width="35.28515625" style="274" customWidth="1"/>
    <col min="10244" max="10244" width="13.42578125" style="274" customWidth="1"/>
    <col min="10245" max="10245" width="9.140625" style="274"/>
    <col min="10246" max="10246" width="10.5703125" style="274" customWidth="1"/>
    <col min="10247" max="10249" width="9.140625" style="274"/>
    <col min="10250" max="10250" width="23.28515625" style="274" customWidth="1"/>
    <col min="10251" max="10496" width="9.140625" style="274"/>
    <col min="10497" max="10497" width="17.28515625" style="274" customWidth="1"/>
    <col min="10498" max="10498" width="16.140625" style="274" customWidth="1"/>
    <col min="10499" max="10499" width="35.28515625" style="274" customWidth="1"/>
    <col min="10500" max="10500" width="13.42578125" style="274" customWidth="1"/>
    <col min="10501" max="10501" width="9.140625" style="274"/>
    <col min="10502" max="10502" width="10.5703125" style="274" customWidth="1"/>
    <col min="10503" max="10505" width="9.140625" style="274"/>
    <col min="10506" max="10506" width="23.28515625" style="274" customWidth="1"/>
    <col min="10507" max="10752" width="9.140625" style="274"/>
    <col min="10753" max="10753" width="17.28515625" style="274" customWidth="1"/>
    <col min="10754" max="10754" width="16.140625" style="274" customWidth="1"/>
    <col min="10755" max="10755" width="35.28515625" style="274" customWidth="1"/>
    <col min="10756" max="10756" width="13.42578125" style="274" customWidth="1"/>
    <col min="10757" max="10757" width="9.140625" style="274"/>
    <col min="10758" max="10758" width="10.5703125" style="274" customWidth="1"/>
    <col min="10759" max="10761" width="9.140625" style="274"/>
    <col min="10762" max="10762" width="23.28515625" style="274" customWidth="1"/>
    <col min="10763" max="11008" width="9.140625" style="274"/>
    <col min="11009" max="11009" width="17.28515625" style="274" customWidth="1"/>
    <col min="11010" max="11010" width="16.140625" style="274" customWidth="1"/>
    <col min="11011" max="11011" width="35.28515625" style="274" customWidth="1"/>
    <col min="11012" max="11012" width="13.42578125" style="274" customWidth="1"/>
    <col min="11013" max="11013" width="9.140625" style="274"/>
    <col min="11014" max="11014" width="10.5703125" style="274" customWidth="1"/>
    <col min="11015" max="11017" width="9.140625" style="274"/>
    <col min="11018" max="11018" width="23.28515625" style="274" customWidth="1"/>
    <col min="11019" max="11264" width="9.140625" style="274"/>
    <col min="11265" max="11265" width="17.28515625" style="274" customWidth="1"/>
    <col min="11266" max="11266" width="16.140625" style="274" customWidth="1"/>
    <col min="11267" max="11267" width="35.28515625" style="274" customWidth="1"/>
    <col min="11268" max="11268" width="13.42578125" style="274" customWidth="1"/>
    <col min="11269" max="11269" width="9.140625" style="274"/>
    <col min="11270" max="11270" width="10.5703125" style="274" customWidth="1"/>
    <col min="11271" max="11273" width="9.140625" style="274"/>
    <col min="11274" max="11274" width="23.28515625" style="274" customWidth="1"/>
    <col min="11275" max="11520" width="9.140625" style="274"/>
    <col min="11521" max="11521" width="17.28515625" style="274" customWidth="1"/>
    <col min="11522" max="11522" width="16.140625" style="274" customWidth="1"/>
    <col min="11523" max="11523" width="35.28515625" style="274" customWidth="1"/>
    <col min="11524" max="11524" width="13.42578125" style="274" customWidth="1"/>
    <col min="11525" max="11525" width="9.140625" style="274"/>
    <col min="11526" max="11526" width="10.5703125" style="274" customWidth="1"/>
    <col min="11527" max="11529" width="9.140625" style="274"/>
    <col min="11530" max="11530" width="23.28515625" style="274" customWidth="1"/>
    <col min="11531" max="11776" width="9.140625" style="274"/>
    <col min="11777" max="11777" width="17.28515625" style="274" customWidth="1"/>
    <col min="11778" max="11778" width="16.140625" style="274" customWidth="1"/>
    <col min="11779" max="11779" width="35.28515625" style="274" customWidth="1"/>
    <col min="11780" max="11780" width="13.42578125" style="274" customWidth="1"/>
    <col min="11781" max="11781" width="9.140625" style="274"/>
    <col min="11782" max="11782" width="10.5703125" style="274" customWidth="1"/>
    <col min="11783" max="11785" width="9.140625" style="274"/>
    <col min="11786" max="11786" width="23.28515625" style="274" customWidth="1"/>
    <col min="11787" max="12032" width="9.140625" style="274"/>
    <col min="12033" max="12033" width="17.28515625" style="274" customWidth="1"/>
    <col min="12034" max="12034" width="16.140625" style="274" customWidth="1"/>
    <col min="12035" max="12035" width="35.28515625" style="274" customWidth="1"/>
    <col min="12036" max="12036" width="13.42578125" style="274" customWidth="1"/>
    <col min="12037" max="12037" width="9.140625" style="274"/>
    <col min="12038" max="12038" width="10.5703125" style="274" customWidth="1"/>
    <col min="12039" max="12041" width="9.140625" style="274"/>
    <col min="12042" max="12042" width="23.28515625" style="274" customWidth="1"/>
    <col min="12043" max="12288" width="9.140625" style="274"/>
    <col min="12289" max="12289" width="17.28515625" style="274" customWidth="1"/>
    <col min="12290" max="12290" width="16.140625" style="274" customWidth="1"/>
    <col min="12291" max="12291" width="35.28515625" style="274" customWidth="1"/>
    <col min="12292" max="12292" width="13.42578125" style="274" customWidth="1"/>
    <col min="12293" max="12293" width="9.140625" style="274"/>
    <col min="12294" max="12294" width="10.5703125" style="274" customWidth="1"/>
    <col min="12295" max="12297" width="9.140625" style="274"/>
    <col min="12298" max="12298" width="23.28515625" style="274" customWidth="1"/>
    <col min="12299" max="12544" width="9.140625" style="274"/>
    <col min="12545" max="12545" width="17.28515625" style="274" customWidth="1"/>
    <col min="12546" max="12546" width="16.140625" style="274" customWidth="1"/>
    <col min="12547" max="12547" width="35.28515625" style="274" customWidth="1"/>
    <col min="12548" max="12548" width="13.42578125" style="274" customWidth="1"/>
    <col min="12549" max="12549" width="9.140625" style="274"/>
    <col min="12550" max="12550" width="10.5703125" style="274" customWidth="1"/>
    <col min="12551" max="12553" width="9.140625" style="274"/>
    <col min="12554" max="12554" width="23.28515625" style="274" customWidth="1"/>
    <col min="12555" max="12800" width="9.140625" style="274"/>
    <col min="12801" max="12801" width="17.28515625" style="274" customWidth="1"/>
    <col min="12802" max="12802" width="16.140625" style="274" customWidth="1"/>
    <col min="12803" max="12803" width="35.28515625" style="274" customWidth="1"/>
    <col min="12804" max="12804" width="13.42578125" style="274" customWidth="1"/>
    <col min="12805" max="12805" width="9.140625" style="274"/>
    <col min="12806" max="12806" width="10.5703125" style="274" customWidth="1"/>
    <col min="12807" max="12809" width="9.140625" style="274"/>
    <col min="12810" max="12810" width="23.28515625" style="274" customWidth="1"/>
    <col min="12811" max="13056" width="9.140625" style="274"/>
    <col min="13057" max="13057" width="17.28515625" style="274" customWidth="1"/>
    <col min="13058" max="13058" width="16.140625" style="274" customWidth="1"/>
    <col min="13059" max="13059" width="35.28515625" style="274" customWidth="1"/>
    <col min="13060" max="13060" width="13.42578125" style="274" customWidth="1"/>
    <col min="13061" max="13061" width="9.140625" style="274"/>
    <col min="13062" max="13062" width="10.5703125" style="274" customWidth="1"/>
    <col min="13063" max="13065" width="9.140625" style="274"/>
    <col min="13066" max="13066" width="23.28515625" style="274" customWidth="1"/>
    <col min="13067" max="13312" width="9.140625" style="274"/>
    <col min="13313" max="13313" width="17.28515625" style="274" customWidth="1"/>
    <col min="13314" max="13314" width="16.140625" style="274" customWidth="1"/>
    <col min="13315" max="13315" width="35.28515625" style="274" customWidth="1"/>
    <col min="13316" max="13316" width="13.42578125" style="274" customWidth="1"/>
    <col min="13317" max="13317" width="9.140625" style="274"/>
    <col min="13318" max="13318" width="10.5703125" style="274" customWidth="1"/>
    <col min="13319" max="13321" width="9.140625" style="274"/>
    <col min="13322" max="13322" width="23.28515625" style="274" customWidth="1"/>
    <col min="13323" max="13568" width="9.140625" style="274"/>
    <col min="13569" max="13569" width="17.28515625" style="274" customWidth="1"/>
    <col min="13570" max="13570" width="16.140625" style="274" customWidth="1"/>
    <col min="13571" max="13571" width="35.28515625" style="274" customWidth="1"/>
    <col min="13572" max="13572" width="13.42578125" style="274" customWidth="1"/>
    <col min="13573" max="13573" width="9.140625" style="274"/>
    <col min="13574" max="13574" width="10.5703125" style="274" customWidth="1"/>
    <col min="13575" max="13577" width="9.140625" style="274"/>
    <col min="13578" max="13578" width="23.28515625" style="274" customWidth="1"/>
    <col min="13579" max="13824" width="9.140625" style="274"/>
    <col min="13825" max="13825" width="17.28515625" style="274" customWidth="1"/>
    <col min="13826" max="13826" width="16.140625" style="274" customWidth="1"/>
    <col min="13827" max="13827" width="35.28515625" style="274" customWidth="1"/>
    <col min="13828" max="13828" width="13.42578125" style="274" customWidth="1"/>
    <col min="13829" max="13829" width="9.140625" style="274"/>
    <col min="13830" max="13830" width="10.5703125" style="274" customWidth="1"/>
    <col min="13831" max="13833" width="9.140625" style="274"/>
    <col min="13834" max="13834" width="23.28515625" style="274" customWidth="1"/>
    <col min="13835" max="14080" width="9.140625" style="274"/>
    <col min="14081" max="14081" width="17.28515625" style="274" customWidth="1"/>
    <col min="14082" max="14082" width="16.140625" style="274" customWidth="1"/>
    <col min="14083" max="14083" width="35.28515625" style="274" customWidth="1"/>
    <col min="14084" max="14084" width="13.42578125" style="274" customWidth="1"/>
    <col min="14085" max="14085" width="9.140625" style="274"/>
    <col min="14086" max="14086" width="10.5703125" style="274" customWidth="1"/>
    <col min="14087" max="14089" width="9.140625" style="274"/>
    <col min="14090" max="14090" width="23.28515625" style="274" customWidth="1"/>
    <col min="14091" max="14336" width="9.140625" style="274"/>
    <col min="14337" max="14337" width="17.28515625" style="274" customWidth="1"/>
    <col min="14338" max="14338" width="16.140625" style="274" customWidth="1"/>
    <col min="14339" max="14339" width="35.28515625" style="274" customWidth="1"/>
    <col min="14340" max="14340" width="13.42578125" style="274" customWidth="1"/>
    <col min="14341" max="14341" width="9.140625" style="274"/>
    <col min="14342" max="14342" width="10.5703125" style="274" customWidth="1"/>
    <col min="14343" max="14345" width="9.140625" style="274"/>
    <col min="14346" max="14346" width="23.28515625" style="274" customWidth="1"/>
    <col min="14347" max="14592" width="9.140625" style="274"/>
    <col min="14593" max="14593" width="17.28515625" style="274" customWidth="1"/>
    <col min="14594" max="14594" width="16.140625" style="274" customWidth="1"/>
    <col min="14595" max="14595" width="35.28515625" style="274" customWidth="1"/>
    <col min="14596" max="14596" width="13.42578125" style="274" customWidth="1"/>
    <col min="14597" max="14597" width="9.140625" style="274"/>
    <col min="14598" max="14598" width="10.5703125" style="274" customWidth="1"/>
    <col min="14599" max="14601" width="9.140625" style="274"/>
    <col min="14602" max="14602" width="23.28515625" style="274" customWidth="1"/>
    <col min="14603" max="14848" width="9.140625" style="274"/>
    <col min="14849" max="14849" width="17.28515625" style="274" customWidth="1"/>
    <col min="14850" max="14850" width="16.140625" style="274" customWidth="1"/>
    <col min="14851" max="14851" width="35.28515625" style="274" customWidth="1"/>
    <col min="14852" max="14852" width="13.42578125" style="274" customWidth="1"/>
    <col min="14853" max="14853" width="9.140625" style="274"/>
    <col min="14854" max="14854" width="10.5703125" style="274" customWidth="1"/>
    <col min="14855" max="14857" width="9.140625" style="274"/>
    <col min="14858" max="14858" width="23.28515625" style="274" customWidth="1"/>
    <col min="14859" max="15104" width="9.140625" style="274"/>
    <col min="15105" max="15105" width="17.28515625" style="274" customWidth="1"/>
    <col min="15106" max="15106" width="16.140625" style="274" customWidth="1"/>
    <col min="15107" max="15107" width="35.28515625" style="274" customWidth="1"/>
    <col min="15108" max="15108" width="13.42578125" style="274" customWidth="1"/>
    <col min="15109" max="15109" width="9.140625" style="274"/>
    <col min="15110" max="15110" width="10.5703125" style="274" customWidth="1"/>
    <col min="15111" max="15113" width="9.140625" style="274"/>
    <col min="15114" max="15114" width="23.28515625" style="274" customWidth="1"/>
    <col min="15115" max="15360" width="9.140625" style="274"/>
    <col min="15361" max="15361" width="17.28515625" style="274" customWidth="1"/>
    <col min="15362" max="15362" width="16.140625" style="274" customWidth="1"/>
    <col min="15363" max="15363" width="35.28515625" style="274" customWidth="1"/>
    <col min="15364" max="15364" width="13.42578125" style="274" customWidth="1"/>
    <col min="15365" max="15365" width="9.140625" style="274"/>
    <col min="15366" max="15366" width="10.5703125" style="274" customWidth="1"/>
    <col min="15367" max="15369" width="9.140625" style="274"/>
    <col min="15370" max="15370" width="23.28515625" style="274" customWidth="1"/>
    <col min="15371" max="15616" width="9.140625" style="274"/>
    <col min="15617" max="15617" width="17.28515625" style="274" customWidth="1"/>
    <col min="15618" max="15618" width="16.140625" style="274" customWidth="1"/>
    <col min="15619" max="15619" width="35.28515625" style="274" customWidth="1"/>
    <col min="15620" max="15620" width="13.42578125" style="274" customWidth="1"/>
    <col min="15621" max="15621" width="9.140625" style="274"/>
    <col min="15622" max="15622" width="10.5703125" style="274" customWidth="1"/>
    <col min="15623" max="15625" width="9.140625" style="274"/>
    <col min="15626" max="15626" width="23.28515625" style="274" customWidth="1"/>
    <col min="15627" max="15872" width="9.140625" style="274"/>
    <col min="15873" max="15873" width="17.28515625" style="274" customWidth="1"/>
    <col min="15874" max="15874" width="16.140625" style="274" customWidth="1"/>
    <col min="15875" max="15875" width="35.28515625" style="274" customWidth="1"/>
    <col min="15876" max="15876" width="13.42578125" style="274" customWidth="1"/>
    <col min="15877" max="15877" width="9.140625" style="274"/>
    <col min="15878" max="15878" width="10.5703125" style="274" customWidth="1"/>
    <col min="15879" max="15881" width="9.140625" style="274"/>
    <col min="15882" max="15882" width="23.28515625" style="274" customWidth="1"/>
    <col min="15883" max="16128" width="9.140625" style="274"/>
    <col min="16129" max="16129" width="17.28515625" style="274" customWidth="1"/>
    <col min="16130" max="16130" width="16.140625" style="274" customWidth="1"/>
    <col min="16131" max="16131" width="35.28515625" style="274" customWidth="1"/>
    <col min="16132" max="16132" width="13.42578125" style="274" customWidth="1"/>
    <col min="16133" max="16133" width="9.140625" style="274"/>
    <col min="16134" max="16134" width="10.5703125" style="274" customWidth="1"/>
    <col min="16135" max="16137" width="9.140625" style="274"/>
    <col min="16138" max="16138" width="23.28515625" style="274" customWidth="1"/>
    <col min="16139" max="16384" width="9.140625" style="274"/>
  </cols>
  <sheetData>
    <row r="1" spans="1:10" ht="15" customHeight="1" x14ac:dyDescent="0.25">
      <c r="B1" s="148" t="s">
        <v>8</v>
      </c>
      <c r="C1" s="1178" t="str">
        <f>'Summary &amp; Dec of Subsidies'!D3</f>
        <v xml:space="preserve"> </v>
      </c>
      <c r="D1" s="1179"/>
      <c r="E1" s="1179"/>
      <c r="F1" s="269"/>
      <c r="G1" s="270"/>
      <c r="H1" s="270"/>
      <c r="I1" s="270"/>
    </row>
    <row r="2" spans="1:10" ht="15" customHeight="1" x14ac:dyDescent="0.25">
      <c r="B2" s="149" t="s">
        <v>102</v>
      </c>
      <c r="C2" s="286" t="str">
        <f>'Summary &amp; Dec of Subsidies'!D4</f>
        <v xml:space="preserve"> </v>
      </c>
      <c r="D2" s="278"/>
      <c r="E2" s="278"/>
      <c r="F2" s="271"/>
      <c r="G2" s="270"/>
      <c r="H2" s="270"/>
      <c r="I2" s="270"/>
    </row>
    <row r="3" spans="1:10" ht="15" customHeight="1" x14ac:dyDescent="0.25">
      <c r="B3" s="272" t="s">
        <v>72</v>
      </c>
      <c r="C3" s="287" t="str">
        <f>'Project Costs'!E3</f>
        <v xml:space="preserve"> </v>
      </c>
      <c r="D3" s="279"/>
      <c r="E3" s="279"/>
      <c r="F3" s="270"/>
      <c r="G3" s="270"/>
      <c r="H3" s="270"/>
      <c r="I3" s="270"/>
    </row>
    <row r="4" spans="1:10" ht="14.1" customHeight="1" x14ac:dyDescent="0.25">
      <c r="B4" s="272"/>
      <c r="C4" s="284"/>
      <c r="D4" s="279"/>
      <c r="E4" s="279"/>
      <c r="F4" s="270"/>
      <c r="G4" s="270"/>
      <c r="H4" s="270"/>
      <c r="I4" s="270"/>
    </row>
    <row r="5" spans="1:10" ht="15" customHeight="1" x14ac:dyDescent="0.2">
      <c r="A5" s="282" t="s">
        <v>298</v>
      </c>
      <c r="B5" s="282" t="s">
        <v>60</v>
      </c>
      <c r="C5" s="283" t="s">
        <v>294</v>
      </c>
      <c r="D5" s="766">
        <f>'Summary &amp; Dec of Subsidies'!J11</f>
        <v>0</v>
      </c>
      <c r="E5" s="767">
        <f>'Summary &amp; Dec of Subsidies'!J12</f>
        <v>0</v>
      </c>
      <c r="F5" s="273"/>
      <c r="G5" s="273"/>
      <c r="H5" s="273"/>
      <c r="I5" s="273"/>
      <c r="J5" s="273"/>
    </row>
    <row r="6" spans="1:10" ht="27.95" customHeight="1" x14ac:dyDescent="0.2">
      <c r="A6" s="1175" t="s">
        <v>290</v>
      </c>
      <c r="B6" s="1176"/>
      <c r="C6" s="1177"/>
      <c r="D6" s="768" t="s">
        <v>397</v>
      </c>
      <c r="E6" s="769" t="s">
        <v>287</v>
      </c>
    </row>
    <row r="7" spans="1:10" ht="14.1" customHeight="1" x14ac:dyDescent="0.2">
      <c r="A7" s="1186" t="s">
        <v>73</v>
      </c>
      <c r="B7" s="744" t="s">
        <v>61</v>
      </c>
      <c r="C7" s="745" t="s">
        <v>288</v>
      </c>
      <c r="D7" s="770">
        <v>0</v>
      </c>
      <c r="E7" s="771">
        <v>0</v>
      </c>
    </row>
    <row r="8" spans="1:10" ht="14.1" customHeight="1" x14ac:dyDescent="0.2">
      <c r="A8" s="1187"/>
      <c r="B8" s="746" t="s">
        <v>62</v>
      </c>
      <c r="C8" s="747" t="s">
        <v>274</v>
      </c>
      <c r="D8" s="772">
        <v>0</v>
      </c>
      <c r="E8" s="773">
        <v>0</v>
      </c>
    </row>
    <row r="9" spans="1:10" ht="14.1" customHeight="1" x14ac:dyDescent="0.2">
      <c r="A9" s="1188"/>
      <c r="B9" s="756" t="s">
        <v>63</v>
      </c>
      <c r="C9" s="757" t="s">
        <v>300</v>
      </c>
      <c r="D9" s="774">
        <f>IF(OR(D7=0,D8=0),0,D7/D8)</f>
        <v>0</v>
      </c>
      <c r="E9" s="775">
        <f>IF(OR(E7=0,E8=0),0,E7/E8)</f>
        <v>0</v>
      </c>
    </row>
    <row r="10" spans="1:10" ht="14.1" customHeight="1" x14ac:dyDescent="0.2">
      <c r="A10" s="1186" t="s">
        <v>66</v>
      </c>
      <c r="B10" s="754" t="s">
        <v>64</v>
      </c>
      <c r="C10" s="755" t="s">
        <v>289</v>
      </c>
      <c r="D10" s="776">
        <v>0</v>
      </c>
      <c r="E10" s="777">
        <v>0</v>
      </c>
    </row>
    <row r="11" spans="1:10" ht="14.1" customHeight="1" x14ac:dyDescent="0.2">
      <c r="A11" s="1187"/>
      <c r="B11" s="746" t="s">
        <v>65</v>
      </c>
      <c r="C11" s="747" t="s">
        <v>275</v>
      </c>
      <c r="D11" s="778">
        <v>0</v>
      </c>
      <c r="E11" s="779">
        <v>0</v>
      </c>
    </row>
    <row r="12" spans="1:10" ht="14.1" customHeight="1" x14ac:dyDescent="0.2">
      <c r="A12" s="1188"/>
      <c r="B12" s="756" t="s">
        <v>75</v>
      </c>
      <c r="C12" s="757" t="s">
        <v>301</v>
      </c>
      <c r="D12" s="780">
        <f>IF(OR(D10=0,D11=0),0,D10/D11)</f>
        <v>0</v>
      </c>
      <c r="E12" s="781">
        <f>IF(OR(E10=0,E11=0),0,E10/E11)</f>
        <v>0</v>
      </c>
    </row>
    <row r="13" spans="1:10" ht="26.1" customHeight="1" x14ac:dyDescent="0.2">
      <c r="A13" s="449" t="s">
        <v>74</v>
      </c>
      <c r="B13" s="752" t="s">
        <v>76</v>
      </c>
      <c r="C13" s="758" t="s">
        <v>302</v>
      </c>
      <c r="D13" s="782">
        <f>IF(OR(D9=0,D12=0),0,MIN(D9,D12))</f>
        <v>0</v>
      </c>
      <c r="E13" s="783">
        <f>IF(OR(E9=0,E12=0),0,MIN(E9,E12))</f>
        <v>0</v>
      </c>
    </row>
    <row r="14" spans="1:10" ht="14.1" customHeight="1" x14ac:dyDescent="0.2">
      <c r="A14" s="280" t="s">
        <v>276</v>
      </c>
      <c r="B14" s="759"/>
      <c r="C14" s="760"/>
      <c r="D14" s="784"/>
      <c r="E14" s="785"/>
    </row>
    <row r="15" spans="1:10" ht="14.1" customHeight="1" x14ac:dyDescent="0.2">
      <c r="A15" s="753"/>
      <c r="B15" s="761"/>
      <c r="C15" s="762"/>
      <c r="D15" s="768" t="s">
        <v>397</v>
      </c>
      <c r="E15" s="769" t="s">
        <v>287</v>
      </c>
    </row>
    <row r="16" spans="1:10" ht="14.1" customHeight="1" x14ac:dyDescent="0.2">
      <c r="A16" s="1180" t="s">
        <v>293</v>
      </c>
      <c r="B16" s="754" t="s">
        <v>77</v>
      </c>
      <c r="C16" s="755" t="s">
        <v>277</v>
      </c>
      <c r="D16" s="786">
        <f>IF(D7=0,0,'Project Costs'!V89)</f>
        <v>0</v>
      </c>
      <c r="E16" s="787">
        <f>IF(E7=0,0,'Project Costs'!V89)</f>
        <v>0</v>
      </c>
    </row>
    <row r="17" spans="1:5" ht="14.1" customHeight="1" x14ac:dyDescent="0.2">
      <c r="A17" s="1181"/>
      <c r="B17" s="746" t="s">
        <v>78</v>
      </c>
      <c r="C17" s="747" t="s">
        <v>303</v>
      </c>
      <c r="D17" s="788">
        <f>IF(D13=0,0,D13)</f>
        <v>0</v>
      </c>
      <c r="E17" s="789">
        <f>IF(E13=0,0,E13)</f>
        <v>0</v>
      </c>
    </row>
    <row r="18" spans="1:5" ht="14.1" customHeight="1" x14ac:dyDescent="0.2">
      <c r="A18" s="1181"/>
      <c r="B18" s="746" t="s">
        <v>85</v>
      </c>
      <c r="C18" s="747" t="s">
        <v>304</v>
      </c>
      <c r="D18" s="790">
        <f>IF(D13="",0,D16*D17)</f>
        <v>0</v>
      </c>
      <c r="E18" s="791">
        <f>IF(E13="",0,E16*E17)</f>
        <v>0</v>
      </c>
    </row>
    <row r="19" spans="1:5" ht="14.1" customHeight="1" x14ac:dyDescent="0.2">
      <c r="A19" s="1181"/>
      <c r="B19" s="746" t="s">
        <v>86</v>
      </c>
      <c r="C19" s="747" t="s">
        <v>176</v>
      </c>
      <c r="D19" s="792"/>
      <c r="E19" s="793" t="str">
        <f>IF(E16=0,"",D19)</f>
        <v/>
      </c>
    </row>
    <row r="20" spans="1:5" ht="14.1" customHeight="1" x14ac:dyDescent="0.2">
      <c r="A20" s="1181"/>
      <c r="B20" s="746" t="s">
        <v>87</v>
      </c>
      <c r="C20" s="747" t="s">
        <v>278</v>
      </c>
      <c r="D20" s="794"/>
      <c r="E20" s="795" t="str">
        <f>IF(E16=0,"",D20)</f>
        <v/>
      </c>
    </row>
    <row r="21" spans="1:5" ht="14.1" customHeight="1" x14ac:dyDescent="0.2">
      <c r="A21" s="1181"/>
      <c r="B21" s="746" t="s">
        <v>88</v>
      </c>
      <c r="C21" s="747" t="s">
        <v>93</v>
      </c>
      <c r="D21" s="796"/>
      <c r="E21" s="797"/>
    </row>
    <row r="22" spans="1:5" ht="26.1" customHeight="1" x14ac:dyDescent="0.2">
      <c r="A22" s="1189"/>
      <c r="B22" s="763" t="s">
        <v>89</v>
      </c>
      <c r="C22" s="764" t="s">
        <v>305</v>
      </c>
      <c r="D22" s="798">
        <f>IF(D18&gt;0,D18*D21,0)</f>
        <v>0</v>
      </c>
      <c r="E22" s="799">
        <f>IF(E18&gt;0,E18*E21,0)</f>
        <v>0</v>
      </c>
    </row>
    <row r="23" spans="1:5" ht="14.1" customHeight="1" x14ac:dyDescent="0.2">
      <c r="A23" s="281"/>
      <c r="B23" s="276"/>
      <c r="C23" s="277"/>
      <c r="D23" s="768" t="s">
        <v>397</v>
      </c>
      <c r="E23" s="769" t="s">
        <v>287</v>
      </c>
    </row>
    <row r="24" spans="1:5" ht="14.1" customHeight="1" x14ac:dyDescent="0.2">
      <c r="A24" s="1180" t="s">
        <v>292</v>
      </c>
      <c r="B24" s="754" t="s">
        <v>236</v>
      </c>
      <c r="C24" s="755" t="s">
        <v>279</v>
      </c>
      <c r="D24" s="786">
        <f>IF(D7=0,0,'Project Costs'!V97)</f>
        <v>0</v>
      </c>
      <c r="E24" s="787">
        <f>IF(E7=0,0,'Project Costs'!V97)</f>
        <v>0</v>
      </c>
    </row>
    <row r="25" spans="1:5" ht="14.1" customHeight="1" x14ac:dyDescent="0.2">
      <c r="A25" s="1181"/>
      <c r="B25" s="746" t="s">
        <v>237</v>
      </c>
      <c r="C25" s="747" t="s">
        <v>285</v>
      </c>
      <c r="D25" s="800">
        <v>0</v>
      </c>
      <c r="E25" s="801">
        <f>D25</f>
        <v>0</v>
      </c>
    </row>
    <row r="26" spans="1:5" ht="14.1" customHeight="1" x14ac:dyDescent="0.2">
      <c r="A26" s="1181"/>
      <c r="B26" s="746" t="s">
        <v>238</v>
      </c>
      <c r="C26" s="747" t="s">
        <v>306</v>
      </c>
      <c r="D26" s="802">
        <f>SUM(D24*D25)+D24</f>
        <v>0</v>
      </c>
      <c r="E26" s="791">
        <f>SUM(E24*E25)+E24</f>
        <v>0</v>
      </c>
    </row>
    <row r="27" spans="1:5" ht="14.1" customHeight="1" x14ac:dyDescent="0.2">
      <c r="A27" s="1181"/>
      <c r="B27" s="746" t="s">
        <v>239</v>
      </c>
      <c r="C27" s="747" t="s">
        <v>303</v>
      </c>
      <c r="D27" s="788">
        <f>IF(D13=0,0,D13)</f>
        <v>0</v>
      </c>
      <c r="E27" s="789">
        <f>IF(E13=0,0,E13)</f>
        <v>0</v>
      </c>
    </row>
    <row r="28" spans="1:5" ht="14.1" customHeight="1" x14ac:dyDescent="0.2">
      <c r="A28" s="1181"/>
      <c r="B28" s="749" t="s">
        <v>280</v>
      </c>
      <c r="C28" s="748" t="s">
        <v>307</v>
      </c>
      <c r="D28" s="803">
        <f>IF(D26&gt;0,D26*D27,0)</f>
        <v>0</v>
      </c>
      <c r="E28" s="804">
        <f>IF(E26&gt;0,E26*E27,0)</f>
        <v>0</v>
      </c>
    </row>
    <row r="29" spans="1:5" ht="14.1" customHeight="1" x14ac:dyDescent="0.2">
      <c r="A29" s="1181"/>
      <c r="B29" s="746" t="s">
        <v>281</v>
      </c>
      <c r="C29" s="747" t="s">
        <v>176</v>
      </c>
      <c r="D29" s="805"/>
      <c r="E29" s="806" t="str">
        <f>IF(E24=0,"",D29)</f>
        <v/>
      </c>
    </row>
    <row r="30" spans="1:5" ht="14.1" customHeight="1" x14ac:dyDescent="0.2">
      <c r="A30" s="1181"/>
      <c r="B30" s="746" t="s">
        <v>282</v>
      </c>
      <c r="C30" s="747" t="s">
        <v>278</v>
      </c>
      <c r="D30" s="794"/>
      <c r="E30" s="795" t="str">
        <f>IF(E24=0,"",D30)</f>
        <v/>
      </c>
    </row>
    <row r="31" spans="1:5" ht="14.1" customHeight="1" x14ac:dyDescent="0.2">
      <c r="A31" s="1181"/>
      <c r="B31" s="746" t="s">
        <v>295</v>
      </c>
      <c r="C31" s="747" t="s">
        <v>93</v>
      </c>
      <c r="D31" s="807">
        <v>0</v>
      </c>
      <c r="E31" s="797">
        <f>IF(E24=0,0,D31)</f>
        <v>0</v>
      </c>
    </row>
    <row r="32" spans="1:5" ht="26.1" customHeight="1" x14ac:dyDescent="0.2">
      <c r="A32" s="1182"/>
      <c r="B32" s="763" t="s">
        <v>283</v>
      </c>
      <c r="C32" s="764" t="s">
        <v>308</v>
      </c>
      <c r="D32" s="808">
        <f>IF(D28&gt;0,D28*D31,0)</f>
        <v>0</v>
      </c>
      <c r="E32" s="809">
        <f>IF(E28&gt;0,E28*E31,0)</f>
        <v>0</v>
      </c>
    </row>
    <row r="33" spans="1:5" ht="14.1" customHeight="1" x14ac:dyDescent="0.2">
      <c r="A33" s="281"/>
      <c r="B33" s="276"/>
      <c r="C33" s="277"/>
      <c r="D33" s="768" t="s">
        <v>397</v>
      </c>
      <c r="E33" s="769" t="s">
        <v>287</v>
      </c>
    </row>
    <row r="34" spans="1:5" ht="27.95" customHeight="1" x14ac:dyDescent="0.2">
      <c r="A34" s="1180" t="s">
        <v>291</v>
      </c>
      <c r="B34" s="765" t="s">
        <v>296</v>
      </c>
      <c r="C34" s="755" t="s">
        <v>309</v>
      </c>
      <c r="D34" s="810">
        <f>IF(D32&gt;0,D22+D32,0)</f>
        <v>0</v>
      </c>
      <c r="E34" s="811">
        <f>IF(E32&gt;0,E22+E32,0)</f>
        <v>0</v>
      </c>
    </row>
    <row r="35" spans="1:5" ht="26.1" customHeight="1" x14ac:dyDescent="0.2">
      <c r="A35" s="1185"/>
      <c r="B35" s="750" t="s">
        <v>299</v>
      </c>
      <c r="C35" s="751" t="s">
        <v>310</v>
      </c>
      <c r="D35" s="812">
        <f>MIN(D5,D34)</f>
        <v>0</v>
      </c>
      <c r="E35" s="813">
        <f>MIN(E5,E34)</f>
        <v>0</v>
      </c>
    </row>
    <row r="36" spans="1:5" ht="14.1" customHeight="1" x14ac:dyDescent="0.2">
      <c r="A36" s="288" t="s">
        <v>311</v>
      </c>
      <c r="B36" s="285"/>
      <c r="C36" s="285"/>
      <c r="D36" s="285"/>
      <c r="E36" s="289"/>
    </row>
    <row r="37" spans="1:5" s="275" customFormat="1" ht="14.1" customHeight="1" x14ac:dyDescent="0.2">
      <c r="A37" s="1183" t="s">
        <v>297</v>
      </c>
      <c r="B37" s="1184"/>
      <c r="C37" s="1184"/>
      <c r="D37" s="1184"/>
    </row>
    <row r="38" spans="1:5" ht="14.1" customHeight="1" x14ac:dyDescent="0.2">
      <c r="A38" s="1183" t="s">
        <v>284</v>
      </c>
      <c r="B38" s="1183"/>
      <c r="C38" s="1183"/>
      <c r="D38" s="1183"/>
    </row>
    <row r="39" spans="1:5" ht="14.1" customHeight="1" x14ac:dyDescent="0.2">
      <c r="A39" s="290"/>
    </row>
    <row r="40" spans="1:5" ht="14.1" customHeight="1" x14ac:dyDescent="0.2"/>
    <row r="41" spans="1:5" ht="14.1" customHeight="1" x14ac:dyDescent="0.2"/>
    <row r="42" spans="1:5" ht="14.1" customHeight="1" x14ac:dyDescent="0.2"/>
    <row r="43" spans="1:5" ht="14.1" customHeight="1" x14ac:dyDescent="0.2"/>
  </sheetData>
  <sheetProtection sheet="1" objects="1" scenarios="1" selectLockedCells="1"/>
  <mergeCells count="9">
    <mergeCell ref="A6:C6"/>
    <mergeCell ref="C1:E1"/>
    <mergeCell ref="A24:A32"/>
    <mergeCell ref="A37:D37"/>
    <mergeCell ref="A38:D38"/>
    <mergeCell ref="A34:A35"/>
    <mergeCell ref="A7:A9"/>
    <mergeCell ref="A10:A12"/>
    <mergeCell ref="A16:A22"/>
  </mergeCells>
  <dataValidations count="1">
    <dataValidation type="textLength" operator="equal" allowBlank="1" showInputMessage="1" showErrorMessage="1" errorTitle="Bad Entry" error="Just type Y if the project gets a 30% basis boost or leave this cell blank" promptTitle="DDA / QCT Designation" prompt="Type one character, Y, if the project is in a DDA or QCT and is eligible for a 30% Basis Boost" sqref="WVL98306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E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E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E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E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E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E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E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E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E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E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E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E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E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E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E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xr:uid="{00000000-0002-0000-0600-000000000000}">
      <formula1>1</formula1>
    </dataValidation>
  </dataValidations>
  <printOptions horizontalCentered="1"/>
  <pageMargins left="0.45" right="0.45" top="1" bottom="0.75" header="0.3" footer="0.3"/>
  <pageSetup orientation="portrait" r:id="rId1"/>
  <headerFooter>
    <oddHeader>&amp;C&amp;"Arial,Bold"&amp;12New York State Homes and Community Renewal Housing Credit Cost Certification
LIHC/SLIHC Credit Calculation - Single Building</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BF149"/>
  <sheetViews>
    <sheetView zoomScaleNormal="100" workbookViewId="0">
      <selection activeCell="B1" sqref="B1:D1"/>
    </sheetView>
  </sheetViews>
  <sheetFormatPr defaultColWidth="9.140625" defaultRowHeight="11.25" x14ac:dyDescent="0.2"/>
  <cols>
    <col min="1" max="1" width="25.85546875" style="24" bestFit="1" customWidth="1"/>
    <col min="2" max="6" width="11" style="24" customWidth="1"/>
    <col min="7" max="7" width="11" style="3" customWidth="1"/>
    <col min="8" max="54" width="11" style="24" customWidth="1"/>
    <col min="55" max="16384" width="9.140625" style="24"/>
  </cols>
  <sheetData>
    <row r="1" spans="1:58" ht="12.75" x14ac:dyDescent="0.2">
      <c r="A1" s="148" t="s">
        <v>8</v>
      </c>
      <c r="B1" s="1190" t="str">
        <f>'Summary &amp; Dec of Subsidies'!D3</f>
        <v xml:space="preserve"> </v>
      </c>
      <c r="C1" s="1191"/>
      <c r="D1" s="1191"/>
      <c r="E1" s="212" t="str">
        <f>IF(('Summary &amp; Dec of Subsidies'!E14+'Summary &amp; Dec of Subsidies'!E15)&lt;2,"If there is only one residential building in this project, this form is not required","")</f>
        <v>If there is only one residential building in this project, this form is not required</v>
      </c>
      <c r="F1" s="25"/>
      <c r="G1" s="67"/>
      <c r="AN1" s="355"/>
    </row>
    <row r="2" spans="1:58" ht="12.75" x14ac:dyDescent="0.2">
      <c r="A2" s="149" t="s">
        <v>102</v>
      </c>
      <c r="B2" s="266" t="str">
        <f>'Summary &amp; Dec of Subsidies'!D4</f>
        <v xml:space="preserve"> </v>
      </c>
      <c r="C2" s="268">
        <f>SUM(E2:BB2)</f>
        <v>0</v>
      </c>
      <c r="D2" s="267" t="s">
        <v>270</v>
      </c>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row>
    <row r="3" spans="1:58" ht="12.75" customHeight="1" x14ac:dyDescent="0.2">
      <c r="A3" s="150"/>
      <c r="B3" s="53"/>
      <c r="C3" s="151" t="s">
        <v>154</v>
      </c>
      <c r="D3" s="172" t="str">
        <f>'Project Costs'!E3</f>
        <v xml:space="preserve"> </v>
      </c>
      <c r="E3" s="257" t="s">
        <v>104</v>
      </c>
      <c r="F3" s="126" t="s">
        <v>105</v>
      </c>
      <c r="G3" s="66" t="s">
        <v>106</v>
      </c>
      <c r="H3" s="66" t="s">
        <v>107</v>
      </c>
      <c r="I3" s="66" t="s">
        <v>108</v>
      </c>
      <c r="J3" s="66" t="s">
        <v>109</v>
      </c>
      <c r="K3" s="66" t="s">
        <v>110</v>
      </c>
      <c r="L3" s="66" t="s">
        <v>111</v>
      </c>
      <c r="M3" s="66" t="s">
        <v>112</v>
      </c>
      <c r="N3" s="66" t="s">
        <v>113</v>
      </c>
      <c r="O3" s="66" t="s">
        <v>114</v>
      </c>
      <c r="P3" s="66" t="s">
        <v>115</v>
      </c>
      <c r="Q3" s="66" t="s">
        <v>116</v>
      </c>
      <c r="R3" s="66" t="s">
        <v>117</v>
      </c>
      <c r="S3" s="66" t="s">
        <v>118</v>
      </c>
      <c r="T3" s="66" t="s">
        <v>119</v>
      </c>
      <c r="U3" s="66" t="s">
        <v>120</v>
      </c>
      <c r="V3" s="66" t="s">
        <v>121</v>
      </c>
      <c r="W3" s="66" t="s">
        <v>122</v>
      </c>
      <c r="X3" s="66" t="s">
        <v>123</v>
      </c>
      <c r="Y3" s="66" t="s">
        <v>124</v>
      </c>
      <c r="Z3" s="66" t="s">
        <v>125</v>
      </c>
      <c r="AA3" s="66" t="s">
        <v>126</v>
      </c>
      <c r="AB3" s="66" t="s">
        <v>127</v>
      </c>
      <c r="AC3" s="66" t="s">
        <v>128</v>
      </c>
      <c r="AD3" s="66" t="s">
        <v>129</v>
      </c>
      <c r="AE3" s="66" t="s">
        <v>130</v>
      </c>
      <c r="AF3" s="66" t="s">
        <v>131</v>
      </c>
      <c r="AG3" s="66" t="s">
        <v>132</v>
      </c>
      <c r="AH3" s="66" t="s">
        <v>133</v>
      </c>
      <c r="AI3" s="66" t="s">
        <v>134</v>
      </c>
      <c r="AJ3" s="66" t="s">
        <v>135</v>
      </c>
      <c r="AK3" s="66" t="s">
        <v>136</v>
      </c>
      <c r="AL3" s="66" t="s">
        <v>137</v>
      </c>
      <c r="AM3" s="66" t="s">
        <v>138</v>
      </c>
      <c r="AN3" s="356" t="s">
        <v>139</v>
      </c>
      <c r="AO3" s="66" t="s">
        <v>140</v>
      </c>
      <c r="AP3" s="66" t="s">
        <v>141</v>
      </c>
      <c r="AQ3" s="66" t="s">
        <v>142</v>
      </c>
      <c r="AR3" s="66" t="s">
        <v>143</v>
      </c>
      <c r="AS3" s="66" t="s">
        <v>144</v>
      </c>
      <c r="AT3" s="66" t="s">
        <v>145</v>
      </c>
      <c r="AU3" s="66" t="s">
        <v>146</v>
      </c>
      <c r="AV3" s="66" t="s">
        <v>147</v>
      </c>
      <c r="AW3" s="66" t="s">
        <v>148</v>
      </c>
      <c r="AX3" s="66" t="s">
        <v>149</v>
      </c>
      <c r="AY3" s="66" t="s">
        <v>150</v>
      </c>
      <c r="AZ3" s="66" t="s">
        <v>151</v>
      </c>
      <c r="BA3" s="66" t="s">
        <v>152</v>
      </c>
      <c r="BB3" s="66" t="s">
        <v>153</v>
      </c>
    </row>
    <row r="4" spans="1:58" ht="12.75" customHeight="1" x14ac:dyDescent="0.2">
      <c r="A4" s="150"/>
      <c r="B4" s="151"/>
      <c r="C4" s="22"/>
      <c r="D4" s="109" t="s">
        <v>59</v>
      </c>
      <c r="E4" s="394"/>
      <c r="F4" s="394"/>
      <c r="G4" s="169"/>
      <c r="H4" s="169"/>
      <c r="I4" s="169"/>
      <c r="J4" s="169"/>
      <c r="K4" s="169"/>
      <c r="L4" s="169"/>
      <c r="M4" s="169" t="s">
        <v>5</v>
      </c>
      <c r="N4" s="169" t="s">
        <v>5</v>
      </c>
      <c r="O4" s="169" t="s">
        <v>5</v>
      </c>
      <c r="P4" s="169" t="s">
        <v>5</v>
      </c>
      <c r="Q4" s="169" t="s">
        <v>5</v>
      </c>
      <c r="R4" s="169" t="s">
        <v>5</v>
      </c>
      <c r="S4" s="169" t="s">
        <v>5</v>
      </c>
      <c r="T4" s="169" t="s">
        <v>5</v>
      </c>
      <c r="U4" s="169" t="s">
        <v>5</v>
      </c>
      <c r="V4" s="169" t="s">
        <v>5</v>
      </c>
      <c r="W4" s="169" t="s">
        <v>5</v>
      </c>
      <c r="X4" s="169" t="s">
        <v>5</v>
      </c>
      <c r="Y4" s="169" t="s">
        <v>5</v>
      </c>
      <c r="Z4" s="169" t="s">
        <v>5</v>
      </c>
      <c r="AA4" s="169" t="s">
        <v>5</v>
      </c>
      <c r="AB4" s="169" t="s">
        <v>5</v>
      </c>
      <c r="AC4" s="169" t="s">
        <v>5</v>
      </c>
      <c r="AD4" s="169" t="s">
        <v>5</v>
      </c>
      <c r="AE4" s="169" t="s">
        <v>5</v>
      </c>
      <c r="AF4" s="169" t="s">
        <v>5</v>
      </c>
      <c r="AG4" s="169" t="s">
        <v>5</v>
      </c>
      <c r="AH4" s="169" t="s">
        <v>5</v>
      </c>
      <c r="AI4" s="169" t="s">
        <v>5</v>
      </c>
      <c r="AJ4" s="169" t="s">
        <v>5</v>
      </c>
      <c r="AK4" s="169" t="s">
        <v>5</v>
      </c>
      <c r="AL4" s="169" t="s">
        <v>5</v>
      </c>
      <c r="AM4" s="169" t="s">
        <v>5</v>
      </c>
      <c r="AN4" s="357" t="s">
        <v>5</v>
      </c>
      <c r="AO4" s="169" t="s">
        <v>5</v>
      </c>
      <c r="AP4" s="169" t="s">
        <v>5</v>
      </c>
      <c r="AQ4" s="169" t="s">
        <v>5</v>
      </c>
      <c r="AR4" s="169" t="s">
        <v>5</v>
      </c>
      <c r="AS4" s="169" t="s">
        <v>5</v>
      </c>
      <c r="AT4" s="169" t="s">
        <v>5</v>
      </c>
      <c r="AU4" s="169" t="s">
        <v>5</v>
      </c>
      <c r="AV4" s="169" t="s">
        <v>5</v>
      </c>
      <c r="AW4" s="169" t="s">
        <v>5</v>
      </c>
      <c r="AX4" s="169" t="s">
        <v>5</v>
      </c>
      <c r="AY4" s="169" t="s">
        <v>5</v>
      </c>
      <c r="AZ4" s="169" t="s">
        <v>5</v>
      </c>
      <c r="BA4" s="169" t="s">
        <v>5</v>
      </c>
      <c r="BB4" s="169" t="s">
        <v>5</v>
      </c>
    </row>
    <row r="5" spans="1:58" ht="15" customHeight="1" x14ac:dyDescent="0.2">
      <c r="A5" s="157" t="s">
        <v>55</v>
      </c>
      <c r="B5" s="158" t="s">
        <v>49</v>
      </c>
      <c r="C5" s="157" t="s">
        <v>198</v>
      </c>
      <c r="D5" s="159" t="s">
        <v>7</v>
      </c>
      <c r="E5" s="157" t="s">
        <v>7</v>
      </c>
      <c r="F5" s="157" t="s">
        <v>7</v>
      </c>
      <c r="G5" s="157" t="s">
        <v>7</v>
      </c>
      <c r="H5" s="157" t="s">
        <v>7</v>
      </c>
      <c r="I5" s="157" t="s">
        <v>7</v>
      </c>
      <c r="J5" s="157" t="s">
        <v>7</v>
      </c>
      <c r="K5" s="157" t="s">
        <v>7</v>
      </c>
      <c r="L5" s="157" t="s">
        <v>7</v>
      </c>
      <c r="M5" s="157" t="s">
        <v>7</v>
      </c>
      <c r="N5" s="157" t="s">
        <v>7</v>
      </c>
      <c r="O5" s="157" t="s">
        <v>7</v>
      </c>
      <c r="P5" s="157" t="s">
        <v>7</v>
      </c>
      <c r="Q5" s="157" t="s">
        <v>7</v>
      </c>
      <c r="R5" s="157" t="s">
        <v>7</v>
      </c>
      <c r="S5" s="157" t="s">
        <v>7</v>
      </c>
      <c r="T5" s="157" t="s">
        <v>7</v>
      </c>
      <c r="U5" s="157" t="s">
        <v>7</v>
      </c>
      <c r="V5" s="157" t="s">
        <v>7</v>
      </c>
      <c r="W5" s="157" t="s">
        <v>7</v>
      </c>
      <c r="X5" s="157" t="s">
        <v>7</v>
      </c>
      <c r="Y5" s="157" t="s">
        <v>7</v>
      </c>
      <c r="Z5" s="157" t="s">
        <v>7</v>
      </c>
      <c r="AA5" s="157" t="s">
        <v>7</v>
      </c>
      <c r="AB5" s="157" t="s">
        <v>7</v>
      </c>
      <c r="AC5" s="157" t="s">
        <v>7</v>
      </c>
      <c r="AD5" s="157" t="s">
        <v>7</v>
      </c>
      <c r="AE5" s="157" t="s">
        <v>7</v>
      </c>
      <c r="AF5" s="157" t="s">
        <v>7</v>
      </c>
      <c r="AG5" s="157" t="s">
        <v>7</v>
      </c>
      <c r="AH5" s="157" t="s">
        <v>7</v>
      </c>
      <c r="AI5" s="157" t="s">
        <v>7</v>
      </c>
      <c r="AJ5" s="157" t="s">
        <v>7</v>
      </c>
      <c r="AK5" s="157" t="s">
        <v>7</v>
      </c>
      <c r="AL5" s="157" t="s">
        <v>7</v>
      </c>
      <c r="AM5" s="157" t="s">
        <v>7</v>
      </c>
      <c r="AN5" s="358" t="s">
        <v>7</v>
      </c>
      <c r="AO5" s="157" t="s">
        <v>7</v>
      </c>
      <c r="AP5" s="157" t="s">
        <v>7</v>
      </c>
      <c r="AQ5" s="157" t="s">
        <v>7</v>
      </c>
      <c r="AR5" s="157" t="s">
        <v>7</v>
      </c>
      <c r="AS5" s="157" t="s">
        <v>7</v>
      </c>
      <c r="AT5" s="157" t="s">
        <v>7</v>
      </c>
      <c r="AU5" s="157" t="s">
        <v>7</v>
      </c>
      <c r="AV5" s="157" t="s">
        <v>7</v>
      </c>
      <c r="AW5" s="157" t="s">
        <v>7</v>
      </c>
      <c r="AX5" s="157" t="s">
        <v>7</v>
      </c>
      <c r="AY5" s="157" t="s">
        <v>7</v>
      </c>
      <c r="AZ5" s="157" t="s">
        <v>7</v>
      </c>
      <c r="BA5" s="157" t="s">
        <v>7</v>
      </c>
      <c r="BB5" s="157" t="s">
        <v>7</v>
      </c>
    </row>
    <row r="6" spans="1:58" ht="12.75" customHeight="1" x14ac:dyDescent="0.2">
      <c r="A6" s="3" t="str">
        <f>'Project Costs'!B6</f>
        <v>Land</v>
      </c>
      <c r="B6" s="175">
        <f>'Project Costs'!Q6</f>
        <v>0</v>
      </c>
      <c r="C6" s="176">
        <f>B6-D6</f>
        <v>0</v>
      </c>
      <c r="D6" s="177">
        <f>SUM(E6:BB6)</f>
        <v>0</v>
      </c>
      <c r="E6" s="174">
        <v>0</v>
      </c>
      <c r="F6" s="174">
        <v>0</v>
      </c>
      <c r="G6" s="174">
        <v>0</v>
      </c>
      <c r="H6" s="174">
        <v>0</v>
      </c>
      <c r="I6" s="174">
        <v>0</v>
      </c>
      <c r="J6" s="174">
        <v>0</v>
      </c>
      <c r="K6" s="174">
        <f>'Project Costs'!$V6*K$2</f>
        <v>0</v>
      </c>
      <c r="L6" s="174">
        <f>'Project Costs'!$V6*L$2</f>
        <v>0</v>
      </c>
      <c r="M6" s="144">
        <v>0</v>
      </c>
      <c r="N6" s="144">
        <v>0</v>
      </c>
      <c r="O6" s="144">
        <v>0</v>
      </c>
      <c r="P6" s="144">
        <v>0</v>
      </c>
      <c r="Q6" s="144">
        <v>0</v>
      </c>
      <c r="R6" s="144">
        <v>0</v>
      </c>
      <c r="S6" s="144">
        <v>0</v>
      </c>
      <c r="T6" s="144">
        <v>0</v>
      </c>
      <c r="U6" s="144">
        <v>0</v>
      </c>
      <c r="V6" s="144">
        <v>0</v>
      </c>
      <c r="W6" s="144">
        <v>0</v>
      </c>
      <c r="X6" s="144">
        <v>0</v>
      </c>
      <c r="Y6" s="144">
        <v>0</v>
      </c>
      <c r="Z6" s="144">
        <v>0</v>
      </c>
      <c r="AA6" s="144">
        <v>0</v>
      </c>
      <c r="AB6" s="144">
        <v>0</v>
      </c>
      <c r="AC6" s="144">
        <v>0</v>
      </c>
      <c r="AD6" s="144">
        <v>0</v>
      </c>
      <c r="AE6" s="144">
        <v>0</v>
      </c>
      <c r="AF6" s="144">
        <v>0</v>
      </c>
      <c r="AG6" s="144">
        <v>0</v>
      </c>
      <c r="AH6" s="144">
        <v>0</v>
      </c>
      <c r="AI6" s="144">
        <v>0</v>
      </c>
      <c r="AJ6" s="144">
        <v>0</v>
      </c>
      <c r="AK6" s="144">
        <v>0</v>
      </c>
      <c r="AL6" s="144">
        <v>0</v>
      </c>
      <c r="AM6" s="144">
        <v>0</v>
      </c>
      <c r="AN6" s="359">
        <v>0</v>
      </c>
      <c r="AO6" s="144">
        <v>0</v>
      </c>
      <c r="AP6" s="144">
        <v>0</v>
      </c>
      <c r="AQ6" s="144">
        <v>0</v>
      </c>
      <c r="AR6" s="144">
        <v>0</v>
      </c>
      <c r="AS6" s="144">
        <v>0</v>
      </c>
      <c r="AT6" s="144">
        <v>0</v>
      </c>
      <c r="AU6" s="144">
        <v>0</v>
      </c>
      <c r="AV6" s="144">
        <v>0</v>
      </c>
      <c r="AW6" s="144">
        <v>0</v>
      </c>
      <c r="AX6" s="144">
        <v>0</v>
      </c>
      <c r="AY6" s="144">
        <v>0</v>
      </c>
      <c r="AZ6" s="144">
        <v>0</v>
      </c>
      <c r="BA6" s="144">
        <v>0</v>
      </c>
      <c r="BB6" s="144">
        <v>0</v>
      </c>
    </row>
    <row r="7" spans="1:58" ht="12.75" customHeight="1" x14ac:dyDescent="0.2">
      <c r="A7" s="3" t="str">
        <f>'Project Costs'!B7</f>
        <v>Structure(s)</v>
      </c>
      <c r="B7" s="178">
        <f>'Project Costs'!Q7</f>
        <v>0</v>
      </c>
      <c r="C7" s="179">
        <f>B7-D7</f>
        <v>0</v>
      </c>
      <c r="D7" s="180">
        <f>SUM(E7:BB7)</f>
        <v>0</v>
      </c>
      <c r="E7" s="174">
        <f>'Project Costs'!$V7*E$2</f>
        <v>0</v>
      </c>
      <c r="F7" s="174">
        <f>'Project Costs'!$V7*F$2</f>
        <v>0</v>
      </c>
      <c r="G7" s="174">
        <f>'Project Costs'!$V7*G$2</f>
        <v>0</v>
      </c>
      <c r="H7" s="174">
        <f>'Project Costs'!$V7*H$2</f>
        <v>0</v>
      </c>
      <c r="I7" s="174">
        <f>'Project Costs'!$V7*I$2</f>
        <v>0</v>
      </c>
      <c r="J7" s="174">
        <f>'Project Costs'!$V7*J$2</f>
        <v>0</v>
      </c>
      <c r="K7" s="174">
        <f>'Project Costs'!$V7*K$2</f>
        <v>0</v>
      </c>
      <c r="L7" s="174">
        <f>'Project Costs'!$V7*L$2</f>
        <v>0</v>
      </c>
      <c r="M7" s="144">
        <v>0</v>
      </c>
      <c r="N7" s="144">
        <v>0</v>
      </c>
      <c r="O7" s="144">
        <v>0</v>
      </c>
      <c r="P7" s="144">
        <v>0</v>
      </c>
      <c r="Q7" s="144">
        <v>0</v>
      </c>
      <c r="R7" s="144">
        <v>0</v>
      </c>
      <c r="S7" s="144">
        <v>0</v>
      </c>
      <c r="T7" s="144">
        <v>0</v>
      </c>
      <c r="U7" s="144">
        <v>0</v>
      </c>
      <c r="V7" s="144">
        <v>0</v>
      </c>
      <c r="W7" s="144">
        <v>0</v>
      </c>
      <c r="X7" s="144">
        <v>0</v>
      </c>
      <c r="Y7" s="144">
        <v>0</v>
      </c>
      <c r="Z7" s="144">
        <v>0</v>
      </c>
      <c r="AA7" s="144">
        <v>0</v>
      </c>
      <c r="AB7" s="144">
        <v>0</v>
      </c>
      <c r="AC7" s="144">
        <v>0</v>
      </c>
      <c r="AD7" s="144">
        <v>0</v>
      </c>
      <c r="AE7" s="144">
        <v>0</v>
      </c>
      <c r="AF7" s="144">
        <v>0</v>
      </c>
      <c r="AG7" s="144">
        <v>0</v>
      </c>
      <c r="AH7" s="144">
        <v>0</v>
      </c>
      <c r="AI7" s="144">
        <v>0</v>
      </c>
      <c r="AJ7" s="144">
        <v>0</v>
      </c>
      <c r="AK7" s="144">
        <v>0</v>
      </c>
      <c r="AL7" s="144">
        <v>0</v>
      </c>
      <c r="AM7" s="144">
        <v>0</v>
      </c>
      <c r="AN7" s="359">
        <v>0</v>
      </c>
      <c r="AO7" s="144">
        <v>0</v>
      </c>
      <c r="AP7" s="144">
        <v>0</v>
      </c>
      <c r="AQ7" s="144">
        <v>0</v>
      </c>
      <c r="AR7" s="144">
        <v>0</v>
      </c>
      <c r="AS7" s="144">
        <v>0</v>
      </c>
      <c r="AT7" s="144">
        <v>0</v>
      </c>
      <c r="AU7" s="144">
        <v>0</v>
      </c>
      <c r="AV7" s="144">
        <v>0</v>
      </c>
      <c r="AW7" s="144">
        <v>0</v>
      </c>
      <c r="AX7" s="144">
        <v>0</v>
      </c>
      <c r="AY7" s="144">
        <v>0</v>
      </c>
      <c r="AZ7" s="144">
        <v>0</v>
      </c>
      <c r="BA7" s="144">
        <v>0</v>
      </c>
      <c r="BB7" s="144">
        <v>0</v>
      </c>
    </row>
    <row r="8" spans="1:58" ht="12.75" customHeight="1" x14ac:dyDescent="0.2">
      <c r="A8" s="152" t="s">
        <v>57</v>
      </c>
      <c r="B8" s="181">
        <f t="shared" ref="B8:AG8" si="0">SUM(B6:B7)</f>
        <v>0</v>
      </c>
      <c r="C8" s="182">
        <f t="shared" si="0"/>
        <v>0</v>
      </c>
      <c r="D8" s="183">
        <f t="shared" si="0"/>
        <v>0</v>
      </c>
      <c r="E8" s="181">
        <f t="shared" si="0"/>
        <v>0</v>
      </c>
      <c r="F8" s="182">
        <f t="shared" si="0"/>
        <v>0</v>
      </c>
      <c r="G8" s="147">
        <f t="shared" si="0"/>
        <v>0</v>
      </c>
      <c r="H8" s="147">
        <f t="shared" si="0"/>
        <v>0</v>
      </c>
      <c r="I8" s="147">
        <f t="shared" si="0"/>
        <v>0</v>
      </c>
      <c r="J8" s="147">
        <f t="shared" si="0"/>
        <v>0</v>
      </c>
      <c r="K8" s="147">
        <f t="shared" si="0"/>
        <v>0</v>
      </c>
      <c r="L8" s="147">
        <f t="shared" si="0"/>
        <v>0</v>
      </c>
      <c r="M8" s="147">
        <f t="shared" si="0"/>
        <v>0</v>
      </c>
      <c r="N8" s="147">
        <f t="shared" si="0"/>
        <v>0</v>
      </c>
      <c r="O8" s="147">
        <f t="shared" si="0"/>
        <v>0</v>
      </c>
      <c r="P8" s="147">
        <f t="shared" si="0"/>
        <v>0</v>
      </c>
      <c r="Q8" s="147">
        <f t="shared" si="0"/>
        <v>0</v>
      </c>
      <c r="R8" s="147">
        <f t="shared" si="0"/>
        <v>0</v>
      </c>
      <c r="S8" s="147">
        <f t="shared" si="0"/>
        <v>0</v>
      </c>
      <c r="T8" s="147">
        <f t="shared" si="0"/>
        <v>0</v>
      </c>
      <c r="U8" s="147">
        <f t="shared" si="0"/>
        <v>0</v>
      </c>
      <c r="V8" s="147">
        <f t="shared" si="0"/>
        <v>0</v>
      </c>
      <c r="W8" s="147">
        <f t="shared" si="0"/>
        <v>0</v>
      </c>
      <c r="X8" s="147">
        <f t="shared" si="0"/>
        <v>0</v>
      </c>
      <c r="Y8" s="147">
        <f t="shared" si="0"/>
        <v>0</v>
      </c>
      <c r="Z8" s="147">
        <f t="shared" si="0"/>
        <v>0</v>
      </c>
      <c r="AA8" s="147">
        <f t="shared" si="0"/>
        <v>0</v>
      </c>
      <c r="AB8" s="147">
        <f t="shared" si="0"/>
        <v>0</v>
      </c>
      <c r="AC8" s="147">
        <f t="shared" si="0"/>
        <v>0</v>
      </c>
      <c r="AD8" s="147">
        <f t="shared" si="0"/>
        <v>0</v>
      </c>
      <c r="AE8" s="147">
        <f t="shared" si="0"/>
        <v>0</v>
      </c>
      <c r="AF8" s="147">
        <f t="shared" si="0"/>
        <v>0</v>
      </c>
      <c r="AG8" s="147">
        <f t="shared" si="0"/>
        <v>0</v>
      </c>
      <c r="AH8" s="147">
        <f t="shared" ref="AH8:BB8" si="1">SUM(AH6:AH7)</f>
        <v>0</v>
      </c>
      <c r="AI8" s="147">
        <f t="shared" si="1"/>
        <v>0</v>
      </c>
      <c r="AJ8" s="147">
        <f t="shared" si="1"/>
        <v>0</v>
      </c>
      <c r="AK8" s="147">
        <f t="shared" si="1"/>
        <v>0</v>
      </c>
      <c r="AL8" s="147">
        <f t="shared" si="1"/>
        <v>0</v>
      </c>
      <c r="AM8" s="147">
        <f t="shared" si="1"/>
        <v>0</v>
      </c>
      <c r="AN8" s="360">
        <f t="shared" si="1"/>
        <v>0</v>
      </c>
      <c r="AO8" s="147">
        <f t="shared" si="1"/>
        <v>0</v>
      </c>
      <c r="AP8" s="147">
        <f t="shared" si="1"/>
        <v>0</v>
      </c>
      <c r="AQ8" s="147">
        <f t="shared" si="1"/>
        <v>0</v>
      </c>
      <c r="AR8" s="147">
        <f t="shared" si="1"/>
        <v>0</v>
      </c>
      <c r="AS8" s="147">
        <f t="shared" si="1"/>
        <v>0</v>
      </c>
      <c r="AT8" s="147">
        <f t="shared" si="1"/>
        <v>0</v>
      </c>
      <c r="AU8" s="147">
        <f t="shared" si="1"/>
        <v>0</v>
      </c>
      <c r="AV8" s="147">
        <f t="shared" si="1"/>
        <v>0</v>
      </c>
      <c r="AW8" s="147">
        <f t="shared" si="1"/>
        <v>0</v>
      </c>
      <c r="AX8" s="147">
        <f t="shared" si="1"/>
        <v>0</v>
      </c>
      <c r="AY8" s="147">
        <f t="shared" si="1"/>
        <v>0</v>
      </c>
      <c r="AZ8" s="147">
        <f t="shared" si="1"/>
        <v>0</v>
      </c>
      <c r="BA8" s="147">
        <f t="shared" si="1"/>
        <v>0</v>
      </c>
      <c r="BB8" s="147">
        <f t="shared" si="1"/>
        <v>0</v>
      </c>
    </row>
    <row r="9" spans="1:58" ht="12.75" customHeight="1" x14ac:dyDescent="0.2">
      <c r="A9" s="165" t="s">
        <v>98</v>
      </c>
      <c r="B9" s="262"/>
      <c r="C9" s="263"/>
      <c r="D9" s="261" t="s">
        <v>271</v>
      </c>
      <c r="E9" s="344">
        <f>'Project Costs'!$V90*E$2</f>
        <v>0</v>
      </c>
      <c r="F9" s="345">
        <f>'Project Costs'!$V90*F$2</f>
        <v>0</v>
      </c>
      <c r="G9" s="345">
        <f>'Project Costs'!$V90*G$2</f>
        <v>0</v>
      </c>
      <c r="H9" s="345">
        <f>'Project Costs'!$V90*H$2</f>
        <v>0</v>
      </c>
      <c r="I9" s="345">
        <f>'Project Costs'!$V90*I$2</f>
        <v>0</v>
      </c>
      <c r="J9" s="345">
        <f>'Project Costs'!$V90*J$2</f>
        <v>0</v>
      </c>
      <c r="K9" s="345">
        <f>'Project Costs'!$V90*K$2</f>
        <v>0</v>
      </c>
      <c r="L9" s="345">
        <f>'Project Costs'!$V90*L$2</f>
        <v>0</v>
      </c>
      <c r="M9" s="345">
        <f>'Project Costs'!$V90*M$2</f>
        <v>0</v>
      </c>
      <c r="N9" s="345">
        <f>'Project Costs'!$V90*N$2</f>
        <v>0</v>
      </c>
      <c r="O9" s="345">
        <f>'Project Costs'!$V90*O$2</f>
        <v>0</v>
      </c>
      <c r="P9" s="345">
        <f>'Project Costs'!$V90*P$2</f>
        <v>0</v>
      </c>
      <c r="Q9" s="345">
        <f>'Project Costs'!$V90*Q$2</f>
        <v>0</v>
      </c>
      <c r="R9" s="345">
        <f>'Project Costs'!$V90*R$2</f>
        <v>0</v>
      </c>
      <c r="S9" s="345">
        <f>'Project Costs'!$V90*S$2</f>
        <v>0</v>
      </c>
      <c r="T9" s="345">
        <f>'Project Costs'!$V90*T$2</f>
        <v>0</v>
      </c>
      <c r="U9" s="345">
        <f>'Project Costs'!$V90*U$2</f>
        <v>0</v>
      </c>
      <c r="V9" s="345">
        <f>'Project Costs'!$V90*V$2</f>
        <v>0</v>
      </c>
      <c r="W9" s="345">
        <f>'Project Costs'!$V90*W$2</f>
        <v>0</v>
      </c>
      <c r="X9" s="345">
        <f>'Project Costs'!$V90*X$2</f>
        <v>0</v>
      </c>
      <c r="Y9" s="345">
        <f>'Project Costs'!$V90*Y$2</f>
        <v>0</v>
      </c>
      <c r="Z9" s="345">
        <f>'Project Costs'!$V90*Z$2</f>
        <v>0</v>
      </c>
      <c r="AA9" s="345">
        <f>'Project Costs'!$V90*AA$2</f>
        <v>0</v>
      </c>
      <c r="AB9" s="345">
        <f>'Project Costs'!$V90*AB$2</f>
        <v>0</v>
      </c>
      <c r="AC9" s="345">
        <f>'Project Costs'!$V90*AC$2</f>
        <v>0</v>
      </c>
      <c r="AD9" s="345">
        <f>'Project Costs'!$V90*AD$2</f>
        <v>0</v>
      </c>
      <c r="AE9" s="345">
        <f>'Project Costs'!$V90*AE$2</f>
        <v>0</v>
      </c>
      <c r="AF9" s="345">
        <f>'Project Costs'!$V90*AF$2</f>
        <v>0</v>
      </c>
      <c r="AG9" s="345">
        <f>'Project Costs'!$V90*AG$2</f>
        <v>0</v>
      </c>
      <c r="AH9" s="345">
        <f>'Project Costs'!$V90*AH$2</f>
        <v>0</v>
      </c>
      <c r="AI9" s="345">
        <f>'Project Costs'!$V90*AI$2</f>
        <v>0</v>
      </c>
      <c r="AJ9" s="345">
        <f>'Project Costs'!$V90*AJ$2</f>
        <v>0</v>
      </c>
      <c r="AK9" s="345">
        <f>'Project Costs'!$V90*AK$2</f>
        <v>0</v>
      </c>
      <c r="AL9" s="345">
        <f>'Project Costs'!$V90*AL$2</f>
        <v>0</v>
      </c>
      <c r="AM9" s="345">
        <f>'Project Costs'!$V90*AM$2</f>
        <v>0</v>
      </c>
      <c r="AN9" s="371">
        <f>'Project Costs'!$V90*AN$2</f>
        <v>0</v>
      </c>
      <c r="AO9" s="345">
        <f>'Project Costs'!$V90*AO$2</f>
        <v>0</v>
      </c>
      <c r="AP9" s="345">
        <f>'Project Costs'!$V90*AP$2</f>
        <v>0</v>
      </c>
      <c r="AQ9" s="345">
        <f>'Project Costs'!$V90*AQ$2</f>
        <v>0</v>
      </c>
      <c r="AR9" s="345">
        <f>'Project Costs'!$V90*AR$2</f>
        <v>0</v>
      </c>
      <c r="AS9" s="345">
        <f>'Project Costs'!$V90*AS$2</f>
        <v>0</v>
      </c>
      <c r="AT9" s="345">
        <f>'Project Costs'!$V90*AT$2</f>
        <v>0</v>
      </c>
      <c r="AU9" s="345">
        <f>'Project Costs'!$V90*AU$2</f>
        <v>0</v>
      </c>
      <c r="AV9" s="345">
        <f>'Project Costs'!$V90*AV$2</f>
        <v>0</v>
      </c>
      <c r="AW9" s="345">
        <f>'Project Costs'!$V90*AW$2</f>
        <v>0</v>
      </c>
      <c r="AX9" s="345">
        <f>'Project Costs'!$V90*AX$2</f>
        <v>0</v>
      </c>
      <c r="AY9" s="345">
        <f>'Project Costs'!$V90*AY$2</f>
        <v>0</v>
      </c>
      <c r="AZ9" s="345">
        <f>'Project Costs'!$V90*AZ$2</f>
        <v>0</v>
      </c>
      <c r="BA9" s="345">
        <f>'Project Costs'!$V90*BA$2</f>
        <v>0</v>
      </c>
      <c r="BB9" s="345">
        <f>'Project Costs'!$V90*BB$2</f>
        <v>0</v>
      </c>
    </row>
    <row r="10" spans="1:58" ht="12.75" customHeight="1" x14ac:dyDescent="0.2">
      <c r="A10" s="3" t="s">
        <v>23</v>
      </c>
      <c r="B10" s="178">
        <f>'Project Costs'!Q10</f>
        <v>0</v>
      </c>
      <c r="C10" s="179">
        <f>B10-D10</f>
        <v>0</v>
      </c>
      <c r="D10" s="180">
        <f>SUM(E10:BB10)</f>
        <v>0</v>
      </c>
      <c r="E10" s="174">
        <f>'Project Costs'!$V10*E$2</f>
        <v>0</v>
      </c>
      <c r="F10" s="174">
        <f>'Project Costs'!$V10*F$2</f>
        <v>0</v>
      </c>
      <c r="G10" s="174">
        <f>'Project Costs'!$V10*G$2</f>
        <v>0</v>
      </c>
      <c r="H10" s="174">
        <f>'Project Costs'!$V10*H$2</f>
        <v>0</v>
      </c>
      <c r="I10" s="174">
        <f>'Project Costs'!$V10*I$2</f>
        <v>0</v>
      </c>
      <c r="J10" s="174">
        <f>'Project Costs'!$V10*J$2</f>
        <v>0</v>
      </c>
      <c r="K10" s="174">
        <f>'Project Costs'!$V10*K$2</f>
        <v>0</v>
      </c>
      <c r="L10" s="174">
        <f>'Project Costs'!$V10*L$2</f>
        <v>0</v>
      </c>
      <c r="M10" s="174">
        <f>'Project Costs'!$V10*M$2</f>
        <v>0</v>
      </c>
      <c r="N10" s="174">
        <f>'Project Costs'!$V10*N$2</f>
        <v>0</v>
      </c>
      <c r="O10" s="174">
        <f>'Project Costs'!$V10*O$2</f>
        <v>0</v>
      </c>
      <c r="P10" s="174">
        <f>'Project Costs'!$V10*P$2</f>
        <v>0</v>
      </c>
      <c r="Q10" s="174">
        <f>'Project Costs'!$V10*Q$2</f>
        <v>0</v>
      </c>
      <c r="R10" s="174">
        <f>'Project Costs'!$V10*R$2</f>
        <v>0</v>
      </c>
      <c r="S10" s="174">
        <f>'Project Costs'!$V10*S$2</f>
        <v>0</v>
      </c>
      <c r="T10" s="174">
        <f>'Project Costs'!$V10*T$2</f>
        <v>0</v>
      </c>
      <c r="U10" s="174">
        <f>'Project Costs'!$V10*U$2</f>
        <v>0</v>
      </c>
      <c r="V10" s="174">
        <f>'Project Costs'!$V10*V$2</f>
        <v>0</v>
      </c>
      <c r="W10" s="174">
        <f>'Project Costs'!$V10*W$2</f>
        <v>0</v>
      </c>
      <c r="X10" s="174">
        <f>'Project Costs'!$V10*X$2</f>
        <v>0</v>
      </c>
      <c r="Y10" s="174">
        <f>'Project Costs'!$V10*Y$2</f>
        <v>0</v>
      </c>
      <c r="Z10" s="174">
        <f>'Project Costs'!$V10*Z$2</f>
        <v>0</v>
      </c>
      <c r="AA10" s="174">
        <f>'Project Costs'!$V10*AA$2</f>
        <v>0</v>
      </c>
      <c r="AB10" s="174">
        <f>'Project Costs'!$V10*AB$2</f>
        <v>0</v>
      </c>
      <c r="AC10" s="174">
        <f>'Project Costs'!$V10*AC$2</f>
        <v>0</v>
      </c>
      <c r="AD10" s="174">
        <f>'Project Costs'!$V10*AD$2</f>
        <v>0</v>
      </c>
      <c r="AE10" s="174">
        <f>'Project Costs'!$V10*AE$2</f>
        <v>0</v>
      </c>
      <c r="AF10" s="174">
        <f>'Project Costs'!$V10*AF$2</f>
        <v>0</v>
      </c>
      <c r="AG10" s="174">
        <f>'Project Costs'!$V10*AG$2</f>
        <v>0</v>
      </c>
      <c r="AH10" s="174">
        <f>'Project Costs'!$V10*AH$2</f>
        <v>0</v>
      </c>
      <c r="AI10" s="174">
        <f>'Project Costs'!$V10*AI$2</f>
        <v>0</v>
      </c>
      <c r="AJ10" s="174">
        <f>'Project Costs'!$V10*AJ$2</f>
        <v>0</v>
      </c>
      <c r="AK10" s="174">
        <f>'Project Costs'!$V10*AK$2</f>
        <v>0</v>
      </c>
      <c r="AL10" s="174">
        <f>'Project Costs'!$V10*AL$2</f>
        <v>0</v>
      </c>
      <c r="AM10" s="174">
        <f>'Project Costs'!$V10*AM$2</f>
        <v>0</v>
      </c>
      <c r="AN10" s="361">
        <f>'Project Costs'!$V10*AN$2</f>
        <v>0</v>
      </c>
      <c r="AO10" s="174">
        <f>'Project Costs'!$V10*AO$2</f>
        <v>0</v>
      </c>
      <c r="AP10" s="174">
        <f>'Project Costs'!$V10*AP$2</f>
        <v>0</v>
      </c>
      <c r="AQ10" s="174">
        <f>'Project Costs'!$V10*AQ$2</f>
        <v>0</v>
      </c>
      <c r="AR10" s="174">
        <f>'Project Costs'!$V10*AR$2</f>
        <v>0</v>
      </c>
      <c r="AS10" s="174">
        <f>'Project Costs'!$V10*AS$2</f>
        <v>0</v>
      </c>
      <c r="AT10" s="174">
        <f>'Project Costs'!$V10*AT$2</f>
        <v>0</v>
      </c>
      <c r="AU10" s="174">
        <f>'Project Costs'!$V10*AU$2</f>
        <v>0</v>
      </c>
      <c r="AV10" s="174">
        <f>'Project Costs'!$V10*AV$2</f>
        <v>0</v>
      </c>
      <c r="AW10" s="174">
        <f>'Project Costs'!$V10*AW$2</f>
        <v>0</v>
      </c>
      <c r="AX10" s="174">
        <f>'Project Costs'!$V10*AX$2</f>
        <v>0</v>
      </c>
      <c r="AY10" s="174">
        <f>'Project Costs'!$V10*AY$2</f>
        <v>0</v>
      </c>
      <c r="AZ10" s="174">
        <f>'Project Costs'!$V10*AZ$2</f>
        <v>0</v>
      </c>
      <c r="BA10" s="174">
        <f>'Project Costs'!$V10*BA$2</f>
        <v>0</v>
      </c>
      <c r="BB10" s="174">
        <f>'Project Costs'!$V10*BB$2</f>
        <v>0</v>
      </c>
      <c r="BC10" s="127"/>
      <c r="BD10" s="127"/>
      <c r="BE10" s="127"/>
      <c r="BF10" s="127"/>
    </row>
    <row r="11" spans="1:58" ht="12.75" customHeight="1" x14ac:dyDescent="0.2">
      <c r="A11" s="3" t="s">
        <v>33</v>
      </c>
      <c r="B11" s="178">
        <f>'Project Costs'!Q11</f>
        <v>0</v>
      </c>
      <c r="C11" s="179">
        <f t="shared" ref="C11:C82" si="2">B11-D11</f>
        <v>0</v>
      </c>
      <c r="D11" s="180">
        <f t="shared" ref="D11:D82" si="3">SUM(E11:BB11)</f>
        <v>0</v>
      </c>
      <c r="E11" s="174">
        <f>'Project Costs'!$V11*E$2</f>
        <v>0</v>
      </c>
      <c r="F11" s="174">
        <f>'Project Costs'!$V11*F$2</f>
        <v>0</v>
      </c>
      <c r="G11" s="174">
        <f>'Project Costs'!$V11*G$2</f>
        <v>0</v>
      </c>
      <c r="H11" s="174">
        <f>'Project Costs'!$V11*H$2</f>
        <v>0</v>
      </c>
      <c r="I11" s="174">
        <f>'Project Costs'!$V11*I$2</f>
        <v>0</v>
      </c>
      <c r="J11" s="174">
        <f>'Project Costs'!$V11*J$2</f>
        <v>0</v>
      </c>
      <c r="K11" s="174">
        <f>'Project Costs'!$V11*K$2</f>
        <v>0</v>
      </c>
      <c r="L11" s="174">
        <f>'Project Costs'!$V11*L$2</f>
        <v>0</v>
      </c>
      <c r="M11" s="174">
        <f>'Project Costs'!$V11*M$2</f>
        <v>0</v>
      </c>
      <c r="N11" s="174">
        <f>'Project Costs'!$V11*N$2</f>
        <v>0</v>
      </c>
      <c r="O11" s="174">
        <f>'Project Costs'!$V11*O$2</f>
        <v>0</v>
      </c>
      <c r="P11" s="174">
        <f>'Project Costs'!$V11*P$2</f>
        <v>0</v>
      </c>
      <c r="Q11" s="174">
        <f>'Project Costs'!$V11*Q$2</f>
        <v>0</v>
      </c>
      <c r="R11" s="174">
        <f>'Project Costs'!$V11*R$2</f>
        <v>0</v>
      </c>
      <c r="S11" s="174">
        <f>'Project Costs'!$V11*S$2</f>
        <v>0</v>
      </c>
      <c r="T11" s="174">
        <f>'Project Costs'!$V11*T$2</f>
        <v>0</v>
      </c>
      <c r="U11" s="174">
        <f>'Project Costs'!$V11*U$2</f>
        <v>0</v>
      </c>
      <c r="V11" s="174">
        <f>'Project Costs'!$V11*V$2</f>
        <v>0</v>
      </c>
      <c r="W11" s="174">
        <f>'Project Costs'!$V11*W$2</f>
        <v>0</v>
      </c>
      <c r="X11" s="174">
        <f>'Project Costs'!$V11*X$2</f>
        <v>0</v>
      </c>
      <c r="Y11" s="174">
        <f>'Project Costs'!$V11*Y$2</f>
        <v>0</v>
      </c>
      <c r="Z11" s="174">
        <f>'Project Costs'!$V11*Z$2</f>
        <v>0</v>
      </c>
      <c r="AA11" s="174">
        <f>'Project Costs'!$V11*AA$2</f>
        <v>0</v>
      </c>
      <c r="AB11" s="174">
        <f>'Project Costs'!$V11*AB$2</f>
        <v>0</v>
      </c>
      <c r="AC11" s="174">
        <f>'Project Costs'!$V11*AC$2</f>
        <v>0</v>
      </c>
      <c r="AD11" s="174">
        <f>'Project Costs'!$V11*AD$2</f>
        <v>0</v>
      </c>
      <c r="AE11" s="174">
        <f>'Project Costs'!$V11*AE$2</f>
        <v>0</v>
      </c>
      <c r="AF11" s="174">
        <f>'Project Costs'!$V11*AF$2</f>
        <v>0</v>
      </c>
      <c r="AG11" s="174">
        <f>'Project Costs'!$V11*AG$2</f>
        <v>0</v>
      </c>
      <c r="AH11" s="174">
        <f>'Project Costs'!$V11*AH$2</f>
        <v>0</v>
      </c>
      <c r="AI11" s="174">
        <f>'Project Costs'!$V11*AI$2</f>
        <v>0</v>
      </c>
      <c r="AJ11" s="174">
        <f>'Project Costs'!$V11*AJ$2</f>
        <v>0</v>
      </c>
      <c r="AK11" s="174">
        <f>'Project Costs'!$V11*AK$2</f>
        <v>0</v>
      </c>
      <c r="AL11" s="174">
        <f>'Project Costs'!$V11*AL$2</f>
        <v>0</v>
      </c>
      <c r="AM11" s="174">
        <f>'Project Costs'!$V11*AM$2</f>
        <v>0</v>
      </c>
      <c r="AN11" s="361">
        <f>'Project Costs'!$V11*AN$2</f>
        <v>0</v>
      </c>
      <c r="AO11" s="174">
        <f>'Project Costs'!$V11*AO$2</f>
        <v>0</v>
      </c>
      <c r="AP11" s="174">
        <f>'Project Costs'!$V11*AP$2</f>
        <v>0</v>
      </c>
      <c r="AQ11" s="174">
        <f>'Project Costs'!$V11*AQ$2</f>
        <v>0</v>
      </c>
      <c r="AR11" s="174">
        <f>'Project Costs'!$V11*AR$2</f>
        <v>0</v>
      </c>
      <c r="AS11" s="174">
        <f>'Project Costs'!$V11*AS$2</f>
        <v>0</v>
      </c>
      <c r="AT11" s="174">
        <f>'Project Costs'!$V11*AT$2</f>
        <v>0</v>
      </c>
      <c r="AU11" s="174">
        <f>'Project Costs'!$V11*AU$2</f>
        <v>0</v>
      </c>
      <c r="AV11" s="174">
        <f>'Project Costs'!$V11*AV$2</f>
        <v>0</v>
      </c>
      <c r="AW11" s="174">
        <f>'Project Costs'!$V11*AW$2</f>
        <v>0</v>
      </c>
      <c r="AX11" s="174">
        <f>'Project Costs'!$V11*AX$2</f>
        <v>0</v>
      </c>
      <c r="AY11" s="174">
        <f>'Project Costs'!$V11*AY$2</f>
        <v>0</v>
      </c>
      <c r="AZ11" s="174">
        <f>'Project Costs'!$V11*AZ$2</f>
        <v>0</v>
      </c>
      <c r="BA11" s="174">
        <f>'Project Costs'!$V11*BA$2</f>
        <v>0</v>
      </c>
      <c r="BB11" s="174">
        <f>'Project Costs'!$V11*BB$2</f>
        <v>0</v>
      </c>
    </row>
    <row r="12" spans="1:58" ht="12.75" customHeight="1" x14ac:dyDescent="0.2">
      <c r="A12" s="3" t="s">
        <v>24</v>
      </c>
      <c r="B12" s="178">
        <f>'Project Costs'!Q12</f>
        <v>0</v>
      </c>
      <c r="C12" s="179">
        <f t="shared" si="2"/>
        <v>0</v>
      </c>
      <c r="D12" s="180">
        <f t="shared" si="3"/>
        <v>0</v>
      </c>
      <c r="E12" s="174">
        <f>'Project Costs'!$V12*E$2</f>
        <v>0</v>
      </c>
      <c r="F12" s="174">
        <f>'Project Costs'!$V12*F$2</f>
        <v>0</v>
      </c>
      <c r="G12" s="174">
        <f>'Project Costs'!$V12*G$2</f>
        <v>0</v>
      </c>
      <c r="H12" s="174">
        <f>'Project Costs'!$V12*H$2</f>
        <v>0</v>
      </c>
      <c r="I12" s="174">
        <f>'Project Costs'!$V12*I$2</f>
        <v>0</v>
      </c>
      <c r="J12" s="174">
        <f>'Project Costs'!$V12*J$2</f>
        <v>0</v>
      </c>
      <c r="K12" s="174">
        <f>'Project Costs'!$V12*K$2</f>
        <v>0</v>
      </c>
      <c r="L12" s="174">
        <f>'Project Costs'!$V12*L$2</f>
        <v>0</v>
      </c>
      <c r="M12" s="174">
        <f>'Project Costs'!$V12*M$2</f>
        <v>0</v>
      </c>
      <c r="N12" s="174">
        <f>'Project Costs'!$V12*N$2</f>
        <v>0</v>
      </c>
      <c r="O12" s="174">
        <f>'Project Costs'!$V12*O$2</f>
        <v>0</v>
      </c>
      <c r="P12" s="174">
        <f>'Project Costs'!$V12*P$2</f>
        <v>0</v>
      </c>
      <c r="Q12" s="174">
        <f>'Project Costs'!$V12*Q$2</f>
        <v>0</v>
      </c>
      <c r="R12" s="174">
        <f>'Project Costs'!$V12*R$2</f>
        <v>0</v>
      </c>
      <c r="S12" s="174">
        <f>'Project Costs'!$V12*S$2</f>
        <v>0</v>
      </c>
      <c r="T12" s="174">
        <f>'Project Costs'!$V12*T$2</f>
        <v>0</v>
      </c>
      <c r="U12" s="174">
        <f>'Project Costs'!$V12*U$2</f>
        <v>0</v>
      </c>
      <c r="V12" s="174">
        <f>'Project Costs'!$V12*V$2</f>
        <v>0</v>
      </c>
      <c r="W12" s="174">
        <f>'Project Costs'!$V12*W$2</f>
        <v>0</v>
      </c>
      <c r="X12" s="174">
        <f>'Project Costs'!$V12*X$2</f>
        <v>0</v>
      </c>
      <c r="Y12" s="174">
        <f>'Project Costs'!$V12*Y$2</f>
        <v>0</v>
      </c>
      <c r="Z12" s="174">
        <f>'Project Costs'!$V12*Z$2</f>
        <v>0</v>
      </c>
      <c r="AA12" s="174">
        <f>'Project Costs'!$V12*AA$2</f>
        <v>0</v>
      </c>
      <c r="AB12" s="174">
        <f>'Project Costs'!$V12*AB$2</f>
        <v>0</v>
      </c>
      <c r="AC12" s="174">
        <f>'Project Costs'!$V12*AC$2</f>
        <v>0</v>
      </c>
      <c r="AD12" s="174">
        <f>'Project Costs'!$V12*AD$2</f>
        <v>0</v>
      </c>
      <c r="AE12" s="174">
        <f>'Project Costs'!$V12*AE$2</f>
        <v>0</v>
      </c>
      <c r="AF12" s="174">
        <f>'Project Costs'!$V12*AF$2</f>
        <v>0</v>
      </c>
      <c r="AG12" s="174">
        <f>'Project Costs'!$V12*AG$2</f>
        <v>0</v>
      </c>
      <c r="AH12" s="174">
        <f>'Project Costs'!$V12*AH$2</f>
        <v>0</v>
      </c>
      <c r="AI12" s="174">
        <f>'Project Costs'!$V12*AI$2</f>
        <v>0</v>
      </c>
      <c r="AJ12" s="174">
        <f>'Project Costs'!$V12*AJ$2</f>
        <v>0</v>
      </c>
      <c r="AK12" s="174">
        <f>'Project Costs'!$V12*AK$2</f>
        <v>0</v>
      </c>
      <c r="AL12" s="174">
        <f>'Project Costs'!$V12*AL$2</f>
        <v>0</v>
      </c>
      <c r="AM12" s="174">
        <f>'Project Costs'!$V12*AM$2</f>
        <v>0</v>
      </c>
      <c r="AN12" s="361">
        <f>'Project Costs'!$V12*AN$2</f>
        <v>0</v>
      </c>
      <c r="AO12" s="174">
        <f>'Project Costs'!$V12*AO$2</f>
        <v>0</v>
      </c>
      <c r="AP12" s="174">
        <f>'Project Costs'!$V12*AP$2</f>
        <v>0</v>
      </c>
      <c r="AQ12" s="174">
        <f>'Project Costs'!$V12*AQ$2</f>
        <v>0</v>
      </c>
      <c r="AR12" s="174">
        <f>'Project Costs'!$V12*AR$2</f>
        <v>0</v>
      </c>
      <c r="AS12" s="174">
        <f>'Project Costs'!$V12*AS$2</f>
        <v>0</v>
      </c>
      <c r="AT12" s="174">
        <f>'Project Costs'!$V12*AT$2</f>
        <v>0</v>
      </c>
      <c r="AU12" s="174">
        <f>'Project Costs'!$V12*AU$2</f>
        <v>0</v>
      </c>
      <c r="AV12" s="174">
        <f>'Project Costs'!$V12*AV$2</f>
        <v>0</v>
      </c>
      <c r="AW12" s="174">
        <f>'Project Costs'!$V12*AW$2</f>
        <v>0</v>
      </c>
      <c r="AX12" s="174">
        <f>'Project Costs'!$V12*AX$2</f>
        <v>0</v>
      </c>
      <c r="AY12" s="174">
        <f>'Project Costs'!$V12*AY$2</f>
        <v>0</v>
      </c>
      <c r="AZ12" s="174">
        <f>'Project Costs'!$V12*AZ$2</f>
        <v>0</v>
      </c>
      <c r="BA12" s="174">
        <f>'Project Costs'!$V12*BA$2</f>
        <v>0</v>
      </c>
      <c r="BB12" s="174">
        <f>'Project Costs'!$V12*BB$2</f>
        <v>0</v>
      </c>
    </row>
    <row r="13" spans="1:58" ht="12.75" customHeight="1" x14ac:dyDescent="0.2">
      <c r="A13" s="3" t="s">
        <v>312</v>
      </c>
      <c r="B13" s="178">
        <f>'Project Costs'!Q13</f>
        <v>0</v>
      </c>
      <c r="C13" s="179">
        <f t="shared" si="2"/>
        <v>0</v>
      </c>
      <c r="D13" s="180">
        <f t="shared" si="3"/>
        <v>0</v>
      </c>
      <c r="E13" s="174">
        <f>'Project Costs'!$V13*E$2</f>
        <v>0</v>
      </c>
      <c r="F13" s="174">
        <f>'Project Costs'!$V13*F$2</f>
        <v>0</v>
      </c>
      <c r="G13" s="174">
        <f>'Project Costs'!$V13*G$2</f>
        <v>0</v>
      </c>
      <c r="H13" s="174">
        <f>'Project Costs'!$V13*H$2</f>
        <v>0</v>
      </c>
      <c r="I13" s="174">
        <f>'Project Costs'!$V13*I$2</f>
        <v>0</v>
      </c>
      <c r="J13" s="174">
        <f>'Project Costs'!$V13*J$2</f>
        <v>0</v>
      </c>
      <c r="K13" s="174">
        <f>'Project Costs'!$V13*K$2</f>
        <v>0</v>
      </c>
      <c r="L13" s="174">
        <f>'Project Costs'!$V13*L$2</f>
        <v>0</v>
      </c>
      <c r="M13" s="174">
        <f>'Project Costs'!$V13*M$2</f>
        <v>0</v>
      </c>
      <c r="N13" s="174">
        <f>'Project Costs'!$V13*N$2</f>
        <v>0</v>
      </c>
      <c r="O13" s="174">
        <f>'Project Costs'!$V13*O$2</f>
        <v>0</v>
      </c>
      <c r="P13" s="174">
        <f>'Project Costs'!$V13*P$2</f>
        <v>0</v>
      </c>
      <c r="Q13" s="174">
        <f>'Project Costs'!$V13*Q$2</f>
        <v>0</v>
      </c>
      <c r="R13" s="174">
        <f>'Project Costs'!$V13*R$2</f>
        <v>0</v>
      </c>
      <c r="S13" s="174">
        <f>'Project Costs'!$V13*S$2</f>
        <v>0</v>
      </c>
      <c r="T13" s="174">
        <f>'Project Costs'!$V13*T$2</f>
        <v>0</v>
      </c>
      <c r="U13" s="174">
        <f>'Project Costs'!$V13*U$2</f>
        <v>0</v>
      </c>
      <c r="V13" s="174">
        <f>'Project Costs'!$V13*V$2</f>
        <v>0</v>
      </c>
      <c r="W13" s="174">
        <f>'Project Costs'!$V13*W$2</f>
        <v>0</v>
      </c>
      <c r="X13" s="174">
        <f>'Project Costs'!$V13*X$2</f>
        <v>0</v>
      </c>
      <c r="Y13" s="174">
        <f>'Project Costs'!$V13*Y$2</f>
        <v>0</v>
      </c>
      <c r="Z13" s="174">
        <f>'Project Costs'!$V13*Z$2</f>
        <v>0</v>
      </c>
      <c r="AA13" s="174">
        <f>'Project Costs'!$V13*AA$2</f>
        <v>0</v>
      </c>
      <c r="AB13" s="174">
        <f>'Project Costs'!$V13*AB$2</f>
        <v>0</v>
      </c>
      <c r="AC13" s="174">
        <f>'Project Costs'!$V13*AC$2</f>
        <v>0</v>
      </c>
      <c r="AD13" s="174">
        <f>'Project Costs'!$V13*AD$2</f>
        <v>0</v>
      </c>
      <c r="AE13" s="174">
        <f>'Project Costs'!$V13*AE$2</f>
        <v>0</v>
      </c>
      <c r="AF13" s="174">
        <f>'Project Costs'!$V13*AF$2</f>
        <v>0</v>
      </c>
      <c r="AG13" s="174">
        <f>'Project Costs'!$V13*AG$2</f>
        <v>0</v>
      </c>
      <c r="AH13" s="174">
        <f>'Project Costs'!$V13*AH$2</f>
        <v>0</v>
      </c>
      <c r="AI13" s="174">
        <f>'Project Costs'!$V13*AI$2</f>
        <v>0</v>
      </c>
      <c r="AJ13" s="174">
        <f>'Project Costs'!$V13*AJ$2</f>
        <v>0</v>
      </c>
      <c r="AK13" s="174">
        <f>'Project Costs'!$V13*AK$2</f>
        <v>0</v>
      </c>
      <c r="AL13" s="174">
        <f>'Project Costs'!$V13*AL$2</f>
        <v>0</v>
      </c>
      <c r="AM13" s="174">
        <f>'Project Costs'!$V13*AM$2</f>
        <v>0</v>
      </c>
      <c r="AN13" s="361">
        <f>'Project Costs'!$V13*AN$2</f>
        <v>0</v>
      </c>
      <c r="AO13" s="174">
        <f>'Project Costs'!$V13*AO$2</f>
        <v>0</v>
      </c>
      <c r="AP13" s="174">
        <f>'Project Costs'!$V13*AP$2</f>
        <v>0</v>
      </c>
      <c r="AQ13" s="174">
        <f>'Project Costs'!$V13*AQ$2</f>
        <v>0</v>
      </c>
      <c r="AR13" s="174">
        <f>'Project Costs'!$V13*AR$2</f>
        <v>0</v>
      </c>
      <c r="AS13" s="174">
        <f>'Project Costs'!$V13*AS$2</f>
        <v>0</v>
      </c>
      <c r="AT13" s="174">
        <f>'Project Costs'!$V13*AT$2</f>
        <v>0</v>
      </c>
      <c r="AU13" s="174">
        <f>'Project Costs'!$V13*AU$2</f>
        <v>0</v>
      </c>
      <c r="AV13" s="174">
        <f>'Project Costs'!$V13*AV$2</f>
        <v>0</v>
      </c>
      <c r="AW13" s="174">
        <f>'Project Costs'!$V13*AW$2</f>
        <v>0</v>
      </c>
      <c r="AX13" s="174">
        <f>'Project Costs'!$V13*AX$2</f>
        <v>0</v>
      </c>
      <c r="AY13" s="174">
        <f>'Project Costs'!$V13*AY$2</f>
        <v>0</v>
      </c>
      <c r="AZ13" s="174">
        <f>'Project Costs'!$V13*AZ$2</f>
        <v>0</v>
      </c>
      <c r="BA13" s="174">
        <f>'Project Costs'!$V13*BA$2</f>
        <v>0</v>
      </c>
      <c r="BB13" s="174">
        <f>'Project Costs'!$V13*BB$2</f>
        <v>0</v>
      </c>
    </row>
    <row r="14" spans="1:58" ht="12.75" customHeight="1" x14ac:dyDescent="0.2">
      <c r="A14" s="3" t="s">
        <v>313</v>
      </c>
      <c r="B14" s="178">
        <f>'Project Costs'!Q14</f>
        <v>0</v>
      </c>
      <c r="C14" s="179">
        <f t="shared" si="2"/>
        <v>0</v>
      </c>
      <c r="D14" s="180">
        <f t="shared" si="3"/>
        <v>0</v>
      </c>
      <c r="E14" s="174">
        <f>'Project Costs'!$V14*E$2</f>
        <v>0</v>
      </c>
      <c r="F14" s="174">
        <f>'Project Costs'!$V14*F$2</f>
        <v>0</v>
      </c>
      <c r="G14" s="174">
        <f>'Project Costs'!$V14*G$2</f>
        <v>0</v>
      </c>
      <c r="H14" s="174">
        <f>'Project Costs'!$V14*H$2</f>
        <v>0</v>
      </c>
      <c r="I14" s="174">
        <f>'Project Costs'!$V14*I$2</f>
        <v>0</v>
      </c>
      <c r="J14" s="174">
        <f>'Project Costs'!$V14*J$2</f>
        <v>0</v>
      </c>
      <c r="K14" s="174">
        <f>'Project Costs'!$V14*K$2</f>
        <v>0</v>
      </c>
      <c r="L14" s="174">
        <f>'Project Costs'!$V14*L$2</f>
        <v>0</v>
      </c>
      <c r="M14" s="174">
        <f>'Project Costs'!$V14*M$2</f>
        <v>0</v>
      </c>
      <c r="N14" s="174">
        <f>'Project Costs'!$V14*N$2</f>
        <v>0</v>
      </c>
      <c r="O14" s="174">
        <f>'Project Costs'!$V14*O$2</f>
        <v>0</v>
      </c>
      <c r="P14" s="174">
        <f>'Project Costs'!$V14*P$2</f>
        <v>0</v>
      </c>
      <c r="Q14" s="174">
        <f>'Project Costs'!$V14*Q$2</f>
        <v>0</v>
      </c>
      <c r="R14" s="174">
        <f>'Project Costs'!$V14*R$2</f>
        <v>0</v>
      </c>
      <c r="S14" s="174">
        <f>'Project Costs'!$V14*S$2</f>
        <v>0</v>
      </c>
      <c r="T14" s="174">
        <f>'Project Costs'!$V14*T$2</f>
        <v>0</v>
      </c>
      <c r="U14" s="174">
        <f>'Project Costs'!$V14*U$2</f>
        <v>0</v>
      </c>
      <c r="V14" s="174">
        <f>'Project Costs'!$V14*V$2</f>
        <v>0</v>
      </c>
      <c r="W14" s="174">
        <f>'Project Costs'!$V14*W$2</f>
        <v>0</v>
      </c>
      <c r="X14" s="174">
        <f>'Project Costs'!$V14*X$2</f>
        <v>0</v>
      </c>
      <c r="Y14" s="174">
        <f>'Project Costs'!$V14*Y$2</f>
        <v>0</v>
      </c>
      <c r="Z14" s="174">
        <f>'Project Costs'!$V14*Z$2</f>
        <v>0</v>
      </c>
      <c r="AA14" s="174">
        <f>'Project Costs'!$V14*AA$2</f>
        <v>0</v>
      </c>
      <c r="AB14" s="174">
        <f>'Project Costs'!$V14*AB$2</f>
        <v>0</v>
      </c>
      <c r="AC14" s="174">
        <f>'Project Costs'!$V14*AC$2</f>
        <v>0</v>
      </c>
      <c r="AD14" s="174">
        <f>'Project Costs'!$V14*AD$2</f>
        <v>0</v>
      </c>
      <c r="AE14" s="174">
        <f>'Project Costs'!$V14*AE$2</f>
        <v>0</v>
      </c>
      <c r="AF14" s="174">
        <f>'Project Costs'!$V14*AF$2</f>
        <v>0</v>
      </c>
      <c r="AG14" s="174">
        <f>'Project Costs'!$V14*AG$2</f>
        <v>0</v>
      </c>
      <c r="AH14" s="174">
        <f>'Project Costs'!$V14*AH$2</f>
        <v>0</v>
      </c>
      <c r="AI14" s="174">
        <f>'Project Costs'!$V14*AI$2</f>
        <v>0</v>
      </c>
      <c r="AJ14" s="174">
        <f>'Project Costs'!$V14*AJ$2</f>
        <v>0</v>
      </c>
      <c r="AK14" s="174">
        <f>'Project Costs'!$V14*AK$2</f>
        <v>0</v>
      </c>
      <c r="AL14" s="174">
        <f>'Project Costs'!$V14*AL$2</f>
        <v>0</v>
      </c>
      <c r="AM14" s="174">
        <f>'Project Costs'!$V14*AM$2</f>
        <v>0</v>
      </c>
      <c r="AN14" s="361">
        <f>'Project Costs'!$V14*AN$2</f>
        <v>0</v>
      </c>
      <c r="AO14" s="174">
        <f>'Project Costs'!$V14*AO$2</f>
        <v>0</v>
      </c>
      <c r="AP14" s="174">
        <f>'Project Costs'!$V14*AP$2</f>
        <v>0</v>
      </c>
      <c r="AQ14" s="174">
        <f>'Project Costs'!$V14*AQ$2</f>
        <v>0</v>
      </c>
      <c r="AR14" s="174">
        <f>'Project Costs'!$V14*AR$2</f>
        <v>0</v>
      </c>
      <c r="AS14" s="174">
        <f>'Project Costs'!$V14*AS$2</f>
        <v>0</v>
      </c>
      <c r="AT14" s="174">
        <f>'Project Costs'!$V14*AT$2</f>
        <v>0</v>
      </c>
      <c r="AU14" s="174">
        <f>'Project Costs'!$V14*AU$2</f>
        <v>0</v>
      </c>
      <c r="AV14" s="174">
        <f>'Project Costs'!$V14*AV$2</f>
        <v>0</v>
      </c>
      <c r="AW14" s="174">
        <f>'Project Costs'!$V14*AW$2</f>
        <v>0</v>
      </c>
      <c r="AX14" s="174">
        <f>'Project Costs'!$V14*AX$2</f>
        <v>0</v>
      </c>
      <c r="AY14" s="174">
        <f>'Project Costs'!$V14*AY$2</f>
        <v>0</v>
      </c>
      <c r="AZ14" s="174">
        <f>'Project Costs'!$V14*AZ$2</f>
        <v>0</v>
      </c>
      <c r="BA14" s="174">
        <f>'Project Costs'!$V14*BA$2</f>
        <v>0</v>
      </c>
      <c r="BB14" s="174">
        <f>'Project Costs'!$V14*BB$2</f>
        <v>0</v>
      </c>
    </row>
    <row r="15" spans="1:58" ht="12.75" customHeight="1" x14ac:dyDescent="0.2">
      <c r="A15" s="3" t="s">
        <v>25</v>
      </c>
      <c r="B15" s="178">
        <f>'Project Costs'!Q15</f>
        <v>0</v>
      </c>
      <c r="C15" s="179">
        <f t="shared" si="2"/>
        <v>0</v>
      </c>
      <c r="D15" s="180">
        <f t="shared" si="3"/>
        <v>0</v>
      </c>
      <c r="E15" s="174">
        <f>'Project Costs'!$V15*E$2</f>
        <v>0</v>
      </c>
      <c r="F15" s="174">
        <f>'Project Costs'!$V15*F$2</f>
        <v>0</v>
      </c>
      <c r="G15" s="174">
        <f>'Project Costs'!$V15*G$2</f>
        <v>0</v>
      </c>
      <c r="H15" s="174">
        <f>'Project Costs'!$V15*H$2</f>
        <v>0</v>
      </c>
      <c r="I15" s="174">
        <f>'Project Costs'!$V15*I$2</f>
        <v>0</v>
      </c>
      <c r="J15" s="174">
        <f>'Project Costs'!$V15*J$2</f>
        <v>0</v>
      </c>
      <c r="K15" s="174">
        <f>'Project Costs'!$V15*K$2</f>
        <v>0</v>
      </c>
      <c r="L15" s="174">
        <f>'Project Costs'!$V15*L$2</f>
        <v>0</v>
      </c>
      <c r="M15" s="174">
        <f>'Project Costs'!$V15*M$2</f>
        <v>0</v>
      </c>
      <c r="N15" s="174">
        <f>'Project Costs'!$V15*N$2</f>
        <v>0</v>
      </c>
      <c r="O15" s="174">
        <f>'Project Costs'!$V15*O$2</f>
        <v>0</v>
      </c>
      <c r="P15" s="174">
        <f>'Project Costs'!$V15*P$2</f>
        <v>0</v>
      </c>
      <c r="Q15" s="174">
        <f>'Project Costs'!$V15*Q$2</f>
        <v>0</v>
      </c>
      <c r="R15" s="174">
        <f>'Project Costs'!$V15*R$2</f>
        <v>0</v>
      </c>
      <c r="S15" s="174">
        <f>'Project Costs'!$V15*S$2</f>
        <v>0</v>
      </c>
      <c r="T15" s="174">
        <f>'Project Costs'!$V15*T$2</f>
        <v>0</v>
      </c>
      <c r="U15" s="174">
        <f>'Project Costs'!$V15*U$2</f>
        <v>0</v>
      </c>
      <c r="V15" s="174">
        <f>'Project Costs'!$V15*V$2</f>
        <v>0</v>
      </c>
      <c r="W15" s="174">
        <f>'Project Costs'!$V15*W$2</f>
        <v>0</v>
      </c>
      <c r="X15" s="174">
        <f>'Project Costs'!$V15*X$2</f>
        <v>0</v>
      </c>
      <c r="Y15" s="174">
        <f>'Project Costs'!$V15*Y$2</f>
        <v>0</v>
      </c>
      <c r="Z15" s="174">
        <f>'Project Costs'!$V15*Z$2</f>
        <v>0</v>
      </c>
      <c r="AA15" s="174">
        <f>'Project Costs'!$V15*AA$2</f>
        <v>0</v>
      </c>
      <c r="AB15" s="174">
        <f>'Project Costs'!$V15*AB$2</f>
        <v>0</v>
      </c>
      <c r="AC15" s="174">
        <f>'Project Costs'!$V15*AC$2</f>
        <v>0</v>
      </c>
      <c r="AD15" s="174">
        <f>'Project Costs'!$V15*AD$2</f>
        <v>0</v>
      </c>
      <c r="AE15" s="174">
        <f>'Project Costs'!$V15*AE$2</f>
        <v>0</v>
      </c>
      <c r="AF15" s="174">
        <f>'Project Costs'!$V15*AF$2</f>
        <v>0</v>
      </c>
      <c r="AG15" s="174">
        <f>'Project Costs'!$V15*AG$2</f>
        <v>0</v>
      </c>
      <c r="AH15" s="174">
        <f>'Project Costs'!$V15*AH$2</f>
        <v>0</v>
      </c>
      <c r="AI15" s="174">
        <f>'Project Costs'!$V15*AI$2</f>
        <v>0</v>
      </c>
      <c r="AJ15" s="174">
        <f>'Project Costs'!$V15*AJ$2</f>
        <v>0</v>
      </c>
      <c r="AK15" s="174">
        <f>'Project Costs'!$V15*AK$2</f>
        <v>0</v>
      </c>
      <c r="AL15" s="174">
        <f>'Project Costs'!$V15*AL$2</f>
        <v>0</v>
      </c>
      <c r="AM15" s="174">
        <f>'Project Costs'!$V15*AM$2</f>
        <v>0</v>
      </c>
      <c r="AN15" s="361">
        <f>'Project Costs'!$V15*AN$2</f>
        <v>0</v>
      </c>
      <c r="AO15" s="174">
        <f>'Project Costs'!$V15*AO$2</f>
        <v>0</v>
      </c>
      <c r="AP15" s="174">
        <f>'Project Costs'!$V15*AP$2</f>
        <v>0</v>
      </c>
      <c r="AQ15" s="174">
        <f>'Project Costs'!$V15*AQ$2</f>
        <v>0</v>
      </c>
      <c r="AR15" s="174">
        <f>'Project Costs'!$V15*AR$2</f>
        <v>0</v>
      </c>
      <c r="AS15" s="174">
        <f>'Project Costs'!$V15*AS$2</f>
        <v>0</v>
      </c>
      <c r="AT15" s="174">
        <f>'Project Costs'!$V15*AT$2</f>
        <v>0</v>
      </c>
      <c r="AU15" s="174">
        <f>'Project Costs'!$V15*AU$2</f>
        <v>0</v>
      </c>
      <c r="AV15" s="174">
        <f>'Project Costs'!$V15*AV$2</f>
        <v>0</v>
      </c>
      <c r="AW15" s="174">
        <f>'Project Costs'!$V15*AW$2</f>
        <v>0</v>
      </c>
      <c r="AX15" s="174">
        <f>'Project Costs'!$V15*AX$2</f>
        <v>0</v>
      </c>
      <c r="AY15" s="174">
        <f>'Project Costs'!$V15*AY$2</f>
        <v>0</v>
      </c>
      <c r="AZ15" s="174">
        <f>'Project Costs'!$V15*AZ$2</f>
        <v>0</v>
      </c>
      <c r="BA15" s="174">
        <f>'Project Costs'!$V15*BA$2</f>
        <v>0</v>
      </c>
      <c r="BB15" s="174">
        <f>'Project Costs'!$V15*BB$2</f>
        <v>0</v>
      </c>
    </row>
    <row r="16" spans="1:58" ht="12.75" customHeight="1" x14ac:dyDescent="0.2">
      <c r="A16" s="3" t="s">
        <v>26</v>
      </c>
      <c r="B16" s="178">
        <f>'Project Costs'!Q16</f>
        <v>0</v>
      </c>
      <c r="C16" s="179">
        <f t="shared" si="2"/>
        <v>0</v>
      </c>
      <c r="D16" s="180">
        <f t="shared" si="3"/>
        <v>0</v>
      </c>
      <c r="E16" s="174">
        <f>'Project Costs'!$V16*E$2</f>
        <v>0</v>
      </c>
      <c r="F16" s="174">
        <f>'Project Costs'!$V16*F$2</f>
        <v>0</v>
      </c>
      <c r="G16" s="174">
        <f>'Project Costs'!$V16*G$2</f>
        <v>0</v>
      </c>
      <c r="H16" s="174">
        <f>'Project Costs'!$V16*H$2</f>
        <v>0</v>
      </c>
      <c r="I16" s="174">
        <f>'Project Costs'!$V16*I$2</f>
        <v>0</v>
      </c>
      <c r="J16" s="174">
        <f>'Project Costs'!$V16*J$2</f>
        <v>0</v>
      </c>
      <c r="K16" s="174">
        <f>'Project Costs'!$V16*K$2</f>
        <v>0</v>
      </c>
      <c r="L16" s="174">
        <f>'Project Costs'!$V16*L$2</f>
        <v>0</v>
      </c>
      <c r="M16" s="174">
        <f>'Project Costs'!$V16*M$2</f>
        <v>0</v>
      </c>
      <c r="N16" s="174">
        <f>'Project Costs'!$V16*N$2</f>
        <v>0</v>
      </c>
      <c r="O16" s="174">
        <f>'Project Costs'!$V16*O$2</f>
        <v>0</v>
      </c>
      <c r="P16" s="174">
        <f>'Project Costs'!$V16*P$2</f>
        <v>0</v>
      </c>
      <c r="Q16" s="174">
        <f>'Project Costs'!$V16*Q$2</f>
        <v>0</v>
      </c>
      <c r="R16" s="174">
        <f>'Project Costs'!$V16*R$2</f>
        <v>0</v>
      </c>
      <c r="S16" s="174">
        <f>'Project Costs'!$V16*S$2</f>
        <v>0</v>
      </c>
      <c r="T16" s="174">
        <f>'Project Costs'!$V16*T$2</f>
        <v>0</v>
      </c>
      <c r="U16" s="174">
        <f>'Project Costs'!$V16*U$2</f>
        <v>0</v>
      </c>
      <c r="V16" s="174">
        <f>'Project Costs'!$V16*V$2</f>
        <v>0</v>
      </c>
      <c r="W16" s="174">
        <f>'Project Costs'!$V16*W$2</f>
        <v>0</v>
      </c>
      <c r="X16" s="174">
        <f>'Project Costs'!$V16*X$2</f>
        <v>0</v>
      </c>
      <c r="Y16" s="174">
        <f>'Project Costs'!$V16*Y$2</f>
        <v>0</v>
      </c>
      <c r="Z16" s="174">
        <f>'Project Costs'!$V16*Z$2</f>
        <v>0</v>
      </c>
      <c r="AA16" s="174">
        <f>'Project Costs'!$V16*AA$2</f>
        <v>0</v>
      </c>
      <c r="AB16" s="174">
        <f>'Project Costs'!$V16*AB$2</f>
        <v>0</v>
      </c>
      <c r="AC16" s="174">
        <f>'Project Costs'!$V16*AC$2</f>
        <v>0</v>
      </c>
      <c r="AD16" s="174">
        <f>'Project Costs'!$V16*AD$2</f>
        <v>0</v>
      </c>
      <c r="AE16" s="174">
        <f>'Project Costs'!$V16*AE$2</f>
        <v>0</v>
      </c>
      <c r="AF16" s="174">
        <f>'Project Costs'!$V16*AF$2</f>
        <v>0</v>
      </c>
      <c r="AG16" s="174">
        <f>'Project Costs'!$V16*AG$2</f>
        <v>0</v>
      </c>
      <c r="AH16" s="174">
        <f>'Project Costs'!$V16*AH$2</f>
        <v>0</v>
      </c>
      <c r="AI16" s="174">
        <f>'Project Costs'!$V16*AI$2</f>
        <v>0</v>
      </c>
      <c r="AJ16" s="174">
        <f>'Project Costs'!$V16*AJ$2</f>
        <v>0</v>
      </c>
      <c r="AK16" s="174">
        <f>'Project Costs'!$V16*AK$2</f>
        <v>0</v>
      </c>
      <c r="AL16" s="174">
        <f>'Project Costs'!$V16*AL$2</f>
        <v>0</v>
      </c>
      <c r="AM16" s="174">
        <f>'Project Costs'!$V16*AM$2</f>
        <v>0</v>
      </c>
      <c r="AN16" s="361">
        <f>'Project Costs'!$V16*AN$2</f>
        <v>0</v>
      </c>
      <c r="AO16" s="174">
        <f>'Project Costs'!$V16*AO$2</f>
        <v>0</v>
      </c>
      <c r="AP16" s="174">
        <f>'Project Costs'!$V16*AP$2</f>
        <v>0</v>
      </c>
      <c r="AQ16" s="174">
        <f>'Project Costs'!$V16*AQ$2</f>
        <v>0</v>
      </c>
      <c r="AR16" s="174">
        <f>'Project Costs'!$V16*AR$2</f>
        <v>0</v>
      </c>
      <c r="AS16" s="174">
        <f>'Project Costs'!$V16*AS$2</f>
        <v>0</v>
      </c>
      <c r="AT16" s="174">
        <f>'Project Costs'!$V16*AT$2</f>
        <v>0</v>
      </c>
      <c r="AU16" s="174">
        <f>'Project Costs'!$V16*AU$2</f>
        <v>0</v>
      </c>
      <c r="AV16" s="174">
        <f>'Project Costs'!$V16*AV$2</f>
        <v>0</v>
      </c>
      <c r="AW16" s="174">
        <f>'Project Costs'!$V16*AW$2</f>
        <v>0</v>
      </c>
      <c r="AX16" s="174">
        <f>'Project Costs'!$V16*AX$2</f>
        <v>0</v>
      </c>
      <c r="AY16" s="174">
        <f>'Project Costs'!$V16*AY$2</f>
        <v>0</v>
      </c>
      <c r="AZ16" s="174">
        <f>'Project Costs'!$V16*AZ$2</f>
        <v>0</v>
      </c>
      <c r="BA16" s="174">
        <f>'Project Costs'!$V16*BA$2</f>
        <v>0</v>
      </c>
      <c r="BB16" s="174">
        <f>'Project Costs'!$V16*BB$2</f>
        <v>0</v>
      </c>
    </row>
    <row r="17" spans="1:54" ht="12.75" customHeight="1" x14ac:dyDescent="0.2">
      <c r="A17" s="3" t="s">
        <v>4</v>
      </c>
      <c r="B17" s="178">
        <f>'Project Costs'!Q17</f>
        <v>0</v>
      </c>
      <c r="C17" s="179">
        <f t="shared" si="2"/>
        <v>0</v>
      </c>
      <c r="D17" s="180">
        <f t="shared" si="3"/>
        <v>0</v>
      </c>
      <c r="E17" s="174">
        <f>'Project Costs'!$V17*E$2</f>
        <v>0</v>
      </c>
      <c r="F17" s="174">
        <f>'Project Costs'!$V17*F$2</f>
        <v>0</v>
      </c>
      <c r="G17" s="174">
        <f>'Project Costs'!$V17*G$2</f>
        <v>0</v>
      </c>
      <c r="H17" s="174">
        <f>'Project Costs'!$V17*H$2</f>
        <v>0</v>
      </c>
      <c r="I17" s="174">
        <f>'Project Costs'!$V17*I$2</f>
        <v>0</v>
      </c>
      <c r="J17" s="174">
        <f>'Project Costs'!$V17*J$2</f>
        <v>0</v>
      </c>
      <c r="K17" s="174">
        <f>'Project Costs'!$V17*K$2</f>
        <v>0</v>
      </c>
      <c r="L17" s="174">
        <f>'Project Costs'!$V17*L$2</f>
        <v>0</v>
      </c>
      <c r="M17" s="174">
        <f>'Project Costs'!$V17*M$2</f>
        <v>0</v>
      </c>
      <c r="N17" s="174">
        <f>'Project Costs'!$V17*N$2</f>
        <v>0</v>
      </c>
      <c r="O17" s="174">
        <f>'Project Costs'!$V17*O$2</f>
        <v>0</v>
      </c>
      <c r="P17" s="174">
        <f>'Project Costs'!$V17*P$2</f>
        <v>0</v>
      </c>
      <c r="Q17" s="174">
        <f>'Project Costs'!$V17*Q$2</f>
        <v>0</v>
      </c>
      <c r="R17" s="174">
        <f>'Project Costs'!$V17*R$2</f>
        <v>0</v>
      </c>
      <c r="S17" s="174">
        <f>'Project Costs'!$V17*S$2</f>
        <v>0</v>
      </c>
      <c r="T17" s="174">
        <f>'Project Costs'!$V17*T$2</f>
        <v>0</v>
      </c>
      <c r="U17" s="174">
        <f>'Project Costs'!$V17*U$2</f>
        <v>0</v>
      </c>
      <c r="V17" s="174">
        <f>'Project Costs'!$V17*V$2</f>
        <v>0</v>
      </c>
      <c r="W17" s="174">
        <f>'Project Costs'!$V17*W$2</f>
        <v>0</v>
      </c>
      <c r="X17" s="174">
        <f>'Project Costs'!$V17*X$2</f>
        <v>0</v>
      </c>
      <c r="Y17" s="174">
        <f>'Project Costs'!$V17*Y$2</f>
        <v>0</v>
      </c>
      <c r="Z17" s="174">
        <f>'Project Costs'!$V17*Z$2</f>
        <v>0</v>
      </c>
      <c r="AA17" s="174">
        <f>'Project Costs'!$V17*AA$2</f>
        <v>0</v>
      </c>
      <c r="AB17" s="174">
        <f>'Project Costs'!$V17*AB$2</f>
        <v>0</v>
      </c>
      <c r="AC17" s="174">
        <f>'Project Costs'!$V17*AC$2</f>
        <v>0</v>
      </c>
      <c r="AD17" s="174">
        <f>'Project Costs'!$V17*AD$2</f>
        <v>0</v>
      </c>
      <c r="AE17" s="174">
        <f>'Project Costs'!$V17*AE$2</f>
        <v>0</v>
      </c>
      <c r="AF17" s="174">
        <f>'Project Costs'!$V17*AF$2</f>
        <v>0</v>
      </c>
      <c r="AG17" s="174">
        <f>'Project Costs'!$V17*AG$2</f>
        <v>0</v>
      </c>
      <c r="AH17" s="174">
        <f>'Project Costs'!$V17*AH$2</f>
        <v>0</v>
      </c>
      <c r="AI17" s="174">
        <f>'Project Costs'!$V17*AI$2</f>
        <v>0</v>
      </c>
      <c r="AJ17" s="174">
        <f>'Project Costs'!$V17*AJ$2</f>
        <v>0</v>
      </c>
      <c r="AK17" s="174">
        <f>'Project Costs'!$V17*AK$2</f>
        <v>0</v>
      </c>
      <c r="AL17" s="174">
        <f>'Project Costs'!$V17*AL$2</f>
        <v>0</v>
      </c>
      <c r="AM17" s="174">
        <f>'Project Costs'!$V17*AM$2</f>
        <v>0</v>
      </c>
      <c r="AN17" s="361">
        <f>'Project Costs'!$V17*AN$2</f>
        <v>0</v>
      </c>
      <c r="AO17" s="174">
        <f>'Project Costs'!$V17*AO$2</f>
        <v>0</v>
      </c>
      <c r="AP17" s="174">
        <f>'Project Costs'!$V17*AP$2</f>
        <v>0</v>
      </c>
      <c r="AQ17" s="174">
        <f>'Project Costs'!$V17*AQ$2</f>
        <v>0</v>
      </c>
      <c r="AR17" s="174">
        <f>'Project Costs'!$V17*AR$2</f>
        <v>0</v>
      </c>
      <c r="AS17" s="174">
        <f>'Project Costs'!$V17*AS$2</f>
        <v>0</v>
      </c>
      <c r="AT17" s="174">
        <f>'Project Costs'!$V17*AT$2</f>
        <v>0</v>
      </c>
      <c r="AU17" s="174">
        <f>'Project Costs'!$V17*AU$2</f>
        <v>0</v>
      </c>
      <c r="AV17" s="174">
        <f>'Project Costs'!$V17*AV$2</f>
        <v>0</v>
      </c>
      <c r="AW17" s="174">
        <f>'Project Costs'!$V17*AW$2</f>
        <v>0</v>
      </c>
      <c r="AX17" s="174">
        <f>'Project Costs'!$V17*AX$2</f>
        <v>0</v>
      </c>
      <c r="AY17" s="174">
        <f>'Project Costs'!$V17*AY$2</f>
        <v>0</v>
      </c>
      <c r="AZ17" s="174">
        <f>'Project Costs'!$V17*AZ$2</f>
        <v>0</v>
      </c>
      <c r="BA17" s="174">
        <f>'Project Costs'!$V17*BA$2</f>
        <v>0</v>
      </c>
      <c r="BB17" s="174">
        <f>'Project Costs'!$V17*BB$2</f>
        <v>0</v>
      </c>
    </row>
    <row r="18" spans="1:54" ht="12.75" customHeight="1" x14ac:dyDescent="0.2">
      <c r="A18" s="3" t="s">
        <v>314</v>
      </c>
      <c r="B18" s="178">
        <f>'Project Costs'!Q18</f>
        <v>0</v>
      </c>
      <c r="C18" s="179">
        <f t="shared" si="2"/>
        <v>0</v>
      </c>
      <c r="D18" s="180">
        <f t="shared" si="3"/>
        <v>0</v>
      </c>
      <c r="E18" s="174">
        <f>'Project Costs'!$V18*E$2</f>
        <v>0</v>
      </c>
      <c r="F18" s="174">
        <f>'Project Costs'!$V18*F$2</f>
        <v>0</v>
      </c>
      <c r="G18" s="174">
        <f>'Project Costs'!$V18*G$2</f>
        <v>0</v>
      </c>
      <c r="H18" s="174">
        <f>'Project Costs'!$V18*H$2</f>
        <v>0</v>
      </c>
      <c r="I18" s="174">
        <f>'Project Costs'!$V18*I$2</f>
        <v>0</v>
      </c>
      <c r="J18" s="174">
        <f>'Project Costs'!$V18*J$2</f>
        <v>0</v>
      </c>
      <c r="K18" s="174">
        <f>'Project Costs'!$V18*K$2</f>
        <v>0</v>
      </c>
      <c r="L18" s="174">
        <f>'Project Costs'!$V18*L$2</f>
        <v>0</v>
      </c>
      <c r="M18" s="174">
        <f>'Project Costs'!$V18*M$2</f>
        <v>0</v>
      </c>
      <c r="N18" s="174">
        <f>'Project Costs'!$V18*N$2</f>
        <v>0</v>
      </c>
      <c r="O18" s="174">
        <f>'Project Costs'!$V18*O$2</f>
        <v>0</v>
      </c>
      <c r="P18" s="174">
        <f>'Project Costs'!$V18*P$2</f>
        <v>0</v>
      </c>
      <c r="Q18" s="174">
        <f>'Project Costs'!$V18*Q$2</f>
        <v>0</v>
      </c>
      <c r="R18" s="174">
        <f>'Project Costs'!$V18*R$2</f>
        <v>0</v>
      </c>
      <c r="S18" s="174">
        <f>'Project Costs'!$V18*S$2</f>
        <v>0</v>
      </c>
      <c r="T18" s="174">
        <f>'Project Costs'!$V18*T$2</f>
        <v>0</v>
      </c>
      <c r="U18" s="174">
        <f>'Project Costs'!$V18*U$2</f>
        <v>0</v>
      </c>
      <c r="V18" s="174">
        <f>'Project Costs'!$V18*V$2</f>
        <v>0</v>
      </c>
      <c r="W18" s="174">
        <f>'Project Costs'!$V18*W$2</f>
        <v>0</v>
      </c>
      <c r="X18" s="174">
        <f>'Project Costs'!$V18*X$2</f>
        <v>0</v>
      </c>
      <c r="Y18" s="174">
        <f>'Project Costs'!$V18*Y$2</f>
        <v>0</v>
      </c>
      <c r="Z18" s="174">
        <f>'Project Costs'!$V18*Z$2</f>
        <v>0</v>
      </c>
      <c r="AA18" s="174">
        <f>'Project Costs'!$V18*AA$2</f>
        <v>0</v>
      </c>
      <c r="AB18" s="174">
        <f>'Project Costs'!$V18*AB$2</f>
        <v>0</v>
      </c>
      <c r="AC18" s="174">
        <f>'Project Costs'!$V18*AC$2</f>
        <v>0</v>
      </c>
      <c r="AD18" s="174">
        <f>'Project Costs'!$V18*AD$2</f>
        <v>0</v>
      </c>
      <c r="AE18" s="174">
        <f>'Project Costs'!$V18*AE$2</f>
        <v>0</v>
      </c>
      <c r="AF18" s="174">
        <f>'Project Costs'!$V18*AF$2</f>
        <v>0</v>
      </c>
      <c r="AG18" s="174">
        <f>'Project Costs'!$V18*AG$2</f>
        <v>0</v>
      </c>
      <c r="AH18" s="174">
        <f>'Project Costs'!$V18*AH$2</f>
        <v>0</v>
      </c>
      <c r="AI18" s="174">
        <f>'Project Costs'!$V18*AI$2</f>
        <v>0</v>
      </c>
      <c r="AJ18" s="174">
        <f>'Project Costs'!$V18*AJ$2</f>
        <v>0</v>
      </c>
      <c r="AK18" s="174">
        <f>'Project Costs'!$V18*AK$2</f>
        <v>0</v>
      </c>
      <c r="AL18" s="174">
        <f>'Project Costs'!$V18*AL$2</f>
        <v>0</v>
      </c>
      <c r="AM18" s="174">
        <f>'Project Costs'!$V18*AM$2</f>
        <v>0</v>
      </c>
      <c r="AN18" s="361">
        <f>'Project Costs'!$V18*AN$2</f>
        <v>0</v>
      </c>
      <c r="AO18" s="174">
        <f>'Project Costs'!$V18*AO$2</f>
        <v>0</v>
      </c>
      <c r="AP18" s="174">
        <f>'Project Costs'!$V18*AP$2</f>
        <v>0</v>
      </c>
      <c r="AQ18" s="174">
        <f>'Project Costs'!$V18*AQ$2</f>
        <v>0</v>
      </c>
      <c r="AR18" s="174">
        <f>'Project Costs'!$V18*AR$2</f>
        <v>0</v>
      </c>
      <c r="AS18" s="174">
        <f>'Project Costs'!$V18*AS$2</f>
        <v>0</v>
      </c>
      <c r="AT18" s="174">
        <f>'Project Costs'!$V18*AT$2</f>
        <v>0</v>
      </c>
      <c r="AU18" s="174">
        <f>'Project Costs'!$V18*AU$2</f>
        <v>0</v>
      </c>
      <c r="AV18" s="174">
        <f>'Project Costs'!$V18*AV$2</f>
        <v>0</v>
      </c>
      <c r="AW18" s="174">
        <f>'Project Costs'!$V18*AW$2</f>
        <v>0</v>
      </c>
      <c r="AX18" s="174">
        <f>'Project Costs'!$V18*AX$2</f>
        <v>0</v>
      </c>
      <c r="AY18" s="174">
        <f>'Project Costs'!$V18*AY$2</f>
        <v>0</v>
      </c>
      <c r="AZ18" s="174">
        <f>'Project Costs'!$V18*AZ$2</f>
        <v>0</v>
      </c>
      <c r="BA18" s="174">
        <f>'Project Costs'!$V18*BA$2</f>
        <v>0</v>
      </c>
      <c r="BB18" s="174">
        <f>'Project Costs'!$V18*BB$2</f>
        <v>0</v>
      </c>
    </row>
    <row r="19" spans="1:54" ht="12.75" customHeight="1" x14ac:dyDescent="0.2">
      <c r="A19" s="3" t="s">
        <v>27</v>
      </c>
      <c r="B19" s="178">
        <f>'Project Costs'!Q19</f>
        <v>0</v>
      </c>
      <c r="C19" s="179">
        <f t="shared" si="2"/>
        <v>0</v>
      </c>
      <c r="D19" s="180">
        <f t="shared" si="3"/>
        <v>0</v>
      </c>
      <c r="E19" s="174">
        <f>'Project Costs'!$V19*E$2</f>
        <v>0</v>
      </c>
      <c r="F19" s="174">
        <f>'Project Costs'!$V19*F$2</f>
        <v>0</v>
      </c>
      <c r="G19" s="174">
        <f>'Project Costs'!$V19*G$2</f>
        <v>0</v>
      </c>
      <c r="H19" s="174">
        <f>'Project Costs'!$V19*H$2</f>
        <v>0</v>
      </c>
      <c r="I19" s="174">
        <f>'Project Costs'!$V19*I$2</f>
        <v>0</v>
      </c>
      <c r="J19" s="174">
        <f>'Project Costs'!$V19*J$2</f>
        <v>0</v>
      </c>
      <c r="K19" s="174">
        <f>'Project Costs'!$V19*K$2</f>
        <v>0</v>
      </c>
      <c r="L19" s="174">
        <f>'Project Costs'!$V19*L$2</f>
        <v>0</v>
      </c>
      <c r="M19" s="174">
        <f>'Project Costs'!$V19*M$2</f>
        <v>0</v>
      </c>
      <c r="N19" s="174">
        <f>'Project Costs'!$V19*N$2</f>
        <v>0</v>
      </c>
      <c r="O19" s="174">
        <f>'Project Costs'!$V19*O$2</f>
        <v>0</v>
      </c>
      <c r="P19" s="174">
        <f>'Project Costs'!$V19*P$2</f>
        <v>0</v>
      </c>
      <c r="Q19" s="174">
        <f>'Project Costs'!$V19*Q$2</f>
        <v>0</v>
      </c>
      <c r="R19" s="174">
        <f>'Project Costs'!$V19*R$2</f>
        <v>0</v>
      </c>
      <c r="S19" s="174">
        <f>'Project Costs'!$V19*S$2</f>
        <v>0</v>
      </c>
      <c r="T19" s="174">
        <f>'Project Costs'!$V19*T$2</f>
        <v>0</v>
      </c>
      <c r="U19" s="174">
        <f>'Project Costs'!$V19*U$2</f>
        <v>0</v>
      </c>
      <c r="V19" s="174">
        <f>'Project Costs'!$V19*V$2</f>
        <v>0</v>
      </c>
      <c r="W19" s="174">
        <f>'Project Costs'!$V19*W$2</f>
        <v>0</v>
      </c>
      <c r="X19" s="174">
        <f>'Project Costs'!$V19*X$2</f>
        <v>0</v>
      </c>
      <c r="Y19" s="174">
        <f>'Project Costs'!$V19*Y$2</f>
        <v>0</v>
      </c>
      <c r="Z19" s="174">
        <f>'Project Costs'!$V19*Z$2</f>
        <v>0</v>
      </c>
      <c r="AA19" s="174">
        <f>'Project Costs'!$V19*AA$2</f>
        <v>0</v>
      </c>
      <c r="AB19" s="174">
        <f>'Project Costs'!$V19*AB$2</f>
        <v>0</v>
      </c>
      <c r="AC19" s="174">
        <f>'Project Costs'!$V19*AC$2</f>
        <v>0</v>
      </c>
      <c r="AD19" s="174">
        <f>'Project Costs'!$V19*AD$2</f>
        <v>0</v>
      </c>
      <c r="AE19" s="174">
        <f>'Project Costs'!$V19*AE$2</f>
        <v>0</v>
      </c>
      <c r="AF19" s="174">
        <f>'Project Costs'!$V19*AF$2</f>
        <v>0</v>
      </c>
      <c r="AG19" s="174">
        <f>'Project Costs'!$V19*AG$2</f>
        <v>0</v>
      </c>
      <c r="AH19" s="174">
        <f>'Project Costs'!$V19*AH$2</f>
        <v>0</v>
      </c>
      <c r="AI19" s="174">
        <f>'Project Costs'!$V19*AI$2</f>
        <v>0</v>
      </c>
      <c r="AJ19" s="174">
        <f>'Project Costs'!$V19*AJ$2</f>
        <v>0</v>
      </c>
      <c r="AK19" s="174">
        <f>'Project Costs'!$V19*AK$2</f>
        <v>0</v>
      </c>
      <c r="AL19" s="174">
        <f>'Project Costs'!$V19*AL$2</f>
        <v>0</v>
      </c>
      <c r="AM19" s="174">
        <f>'Project Costs'!$V19*AM$2</f>
        <v>0</v>
      </c>
      <c r="AN19" s="361">
        <f>'Project Costs'!$V19*AN$2</f>
        <v>0</v>
      </c>
      <c r="AO19" s="174">
        <f>'Project Costs'!$V19*AO$2</f>
        <v>0</v>
      </c>
      <c r="AP19" s="174">
        <f>'Project Costs'!$V19*AP$2</f>
        <v>0</v>
      </c>
      <c r="AQ19" s="174">
        <f>'Project Costs'!$V19*AQ$2</f>
        <v>0</v>
      </c>
      <c r="AR19" s="174">
        <f>'Project Costs'!$V19*AR$2</f>
        <v>0</v>
      </c>
      <c r="AS19" s="174">
        <f>'Project Costs'!$V19*AS$2</f>
        <v>0</v>
      </c>
      <c r="AT19" s="174">
        <f>'Project Costs'!$V19*AT$2</f>
        <v>0</v>
      </c>
      <c r="AU19" s="174">
        <f>'Project Costs'!$V19*AU$2</f>
        <v>0</v>
      </c>
      <c r="AV19" s="174">
        <f>'Project Costs'!$V19*AV$2</f>
        <v>0</v>
      </c>
      <c r="AW19" s="174">
        <f>'Project Costs'!$V19*AW$2</f>
        <v>0</v>
      </c>
      <c r="AX19" s="174">
        <f>'Project Costs'!$V19*AX$2</f>
        <v>0</v>
      </c>
      <c r="AY19" s="174">
        <f>'Project Costs'!$V19*AY$2</f>
        <v>0</v>
      </c>
      <c r="AZ19" s="174">
        <f>'Project Costs'!$V19*AZ$2</f>
        <v>0</v>
      </c>
      <c r="BA19" s="174">
        <f>'Project Costs'!$V19*BA$2</f>
        <v>0</v>
      </c>
      <c r="BB19" s="174">
        <f>'Project Costs'!$V19*BB$2</f>
        <v>0</v>
      </c>
    </row>
    <row r="20" spans="1:54" ht="12.75" customHeight="1" x14ac:dyDescent="0.2">
      <c r="A20" s="3" t="s">
        <v>28</v>
      </c>
      <c r="B20" s="178">
        <f>'Project Costs'!Q20</f>
        <v>0</v>
      </c>
      <c r="C20" s="179">
        <f t="shared" si="2"/>
        <v>0</v>
      </c>
      <c r="D20" s="180">
        <f t="shared" si="3"/>
        <v>0</v>
      </c>
      <c r="E20" s="174">
        <f>'Project Costs'!$V20*E$2</f>
        <v>0</v>
      </c>
      <c r="F20" s="174">
        <f>'Project Costs'!$V20*F$2</f>
        <v>0</v>
      </c>
      <c r="G20" s="174">
        <f>'Project Costs'!$V20*G$2</f>
        <v>0</v>
      </c>
      <c r="H20" s="174">
        <f>'Project Costs'!$V20*H$2</f>
        <v>0</v>
      </c>
      <c r="I20" s="174">
        <f>'Project Costs'!$V20*I$2</f>
        <v>0</v>
      </c>
      <c r="J20" s="174">
        <f>'Project Costs'!$V20*J$2</f>
        <v>0</v>
      </c>
      <c r="K20" s="174">
        <f>'Project Costs'!$V20*K$2</f>
        <v>0</v>
      </c>
      <c r="L20" s="174">
        <f>'Project Costs'!$V20*L$2</f>
        <v>0</v>
      </c>
      <c r="M20" s="174">
        <f>'Project Costs'!$V20*M$2</f>
        <v>0</v>
      </c>
      <c r="N20" s="174">
        <f>'Project Costs'!$V20*N$2</f>
        <v>0</v>
      </c>
      <c r="O20" s="174">
        <f>'Project Costs'!$V20*O$2</f>
        <v>0</v>
      </c>
      <c r="P20" s="174">
        <f>'Project Costs'!$V20*P$2</f>
        <v>0</v>
      </c>
      <c r="Q20" s="174">
        <f>'Project Costs'!$V20*Q$2</f>
        <v>0</v>
      </c>
      <c r="R20" s="174">
        <f>'Project Costs'!$V20*R$2</f>
        <v>0</v>
      </c>
      <c r="S20" s="174">
        <f>'Project Costs'!$V20*S$2</f>
        <v>0</v>
      </c>
      <c r="T20" s="174">
        <f>'Project Costs'!$V20*T$2</f>
        <v>0</v>
      </c>
      <c r="U20" s="174">
        <f>'Project Costs'!$V20*U$2</f>
        <v>0</v>
      </c>
      <c r="V20" s="174">
        <f>'Project Costs'!$V20*V$2</f>
        <v>0</v>
      </c>
      <c r="W20" s="174">
        <f>'Project Costs'!$V20*W$2</f>
        <v>0</v>
      </c>
      <c r="X20" s="174">
        <f>'Project Costs'!$V20*X$2</f>
        <v>0</v>
      </c>
      <c r="Y20" s="174">
        <f>'Project Costs'!$V20*Y$2</f>
        <v>0</v>
      </c>
      <c r="Z20" s="174">
        <f>'Project Costs'!$V20*Z$2</f>
        <v>0</v>
      </c>
      <c r="AA20" s="174">
        <f>'Project Costs'!$V20*AA$2</f>
        <v>0</v>
      </c>
      <c r="AB20" s="174">
        <f>'Project Costs'!$V20*AB$2</f>
        <v>0</v>
      </c>
      <c r="AC20" s="174">
        <f>'Project Costs'!$V20*AC$2</f>
        <v>0</v>
      </c>
      <c r="AD20" s="174">
        <f>'Project Costs'!$V20*AD$2</f>
        <v>0</v>
      </c>
      <c r="AE20" s="174">
        <f>'Project Costs'!$V20*AE$2</f>
        <v>0</v>
      </c>
      <c r="AF20" s="174">
        <f>'Project Costs'!$V20*AF$2</f>
        <v>0</v>
      </c>
      <c r="AG20" s="174">
        <f>'Project Costs'!$V20*AG$2</f>
        <v>0</v>
      </c>
      <c r="AH20" s="174">
        <f>'Project Costs'!$V20*AH$2</f>
        <v>0</v>
      </c>
      <c r="AI20" s="174">
        <f>'Project Costs'!$V20*AI$2</f>
        <v>0</v>
      </c>
      <c r="AJ20" s="174">
        <f>'Project Costs'!$V20*AJ$2</f>
        <v>0</v>
      </c>
      <c r="AK20" s="174">
        <f>'Project Costs'!$V20*AK$2</f>
        <v>0</v>
      </c>
      <c r="AL20" s="174">
        <f>'Project Costs'!$V20*AL$2</f>
        <v>0</v>
      </c>
      <c r="AM20" s="174">
        <f>'Project Costs'!$V20*AM$2</f>
        <v>0</v>
      </c>
      <c r="AN20" s="361">
        <f>'Project Costs'!$V20*AN$2</f>
        <v>0</v>
      </c>
      <c r="AO20" s="174">
        <f>'Project Costs'!$V20*AO$2</f>
        <v>0</v>
      </c>
      <c r="AP20" s="174">
        <f>'Project Costs'!$V20*AP$2</f>
        <v>0</v>
      </c>
      <c r="AQ20" s="174">
        <f>'Project Costs'!$V20*AQ$2</f>
        <v>0</v>
      </c>
      <c r="AR20" s="174">
        <f>'Project Costs'!$V20*AR$2</f>
        <v>0</v>
      </c>
      <c r="AS20" s="174">
        <f>'Project Costs'!$V20*AS$2</f>
        <v>0</v>
      </c>
      <c r="AT20" s="174">
        <f>'Project Costs'!$V20*AT$2</f>
        <v>0</v>
      </c>
      <c r="AU20" s="174">
        <f>'Project Costs'!$V20*AU$2</f>
        <v>0</v>
      </c>
      <c r="AV20" s="174">
        <f>'Project Costs'!$V20*AV$2</f>
        <v>0</v>
      </c>
      <c r="AW20" s="174">
        <f>'Project Costs'!$V20*AW$2</f>
        <v>0</v>
      </c>
      <c r="AX20" s="174">
        <f>'Project Costs'!$V20*AX$2</f>
        <v>0</v>
      </c>
      <c r="AY20" s="174">
        <f>'Project Costs'!$V20*AY$2</f>
        <v>0</v>
      </c>
      <c r="AZ20" s="174">
        <f>'Project Costs'!$V20*AZ$2</f>
        <v>0</v>
      </c>
      <c r="BA20" s="174">
        <f>'Project Costs'!$V20*BA$2</f>
        <v>0</v>
      </c>
      <c r="BB20" s="174">
        <f>'Project Costs'!$V20*BB$2</f>
        <v>0</v>
      </c>
    </row>
    <row r="21" spans="1:54" ht="12.75" customHeight="1" x14ac:dyDescent="0.2">
      <c r="A21" s="3" t="s">
        <v>29</v>
      </c>
      <c r="B21" s="178">
        <f>'Project Costs'!Q21</f>
        <v>0</v>
      </c>
      <c r="C21" s="179">
        <f t="shared" si="2"/>
        <v>0</v>
      </c>
      <c r="D21" s="180">
        <f t="shared" si="3"/>
        <v>0</v>
      </c>
      <c r="E21" s="174">
        <f>'Project Costs'!$V21*E$2</f>
        <v>0</v>
      </c>
      <c r="F21" s="174">
        <f>'Project Costs'!$V21*F$2</f>
        <v>0</v>
      </c>
      <c r="G21" s="174">
        <f>'Project Costs'!$V21*G$2</f>
        <v>0</v>
      </c>
      <c r="H21" s="174">
        <f>'Project Costs'!$V21*H$2</f>
        <v>0</v>
      </c>
      <c r="I21" s="174">
        <f>'Project Costs'!$V21*I$2</f>
        <v>0</v>
      </c>
      <c r="J21" s="174">
        <f>'Project Costs'!$V21*J$2</f>
        <v>0</v>
      </c>
      <c r="K21" s="174">
        <f>'Project Costs'!$V21*K$2</f>
        <v>0</v>
      </c>
      <c r="L21" s="174">
        <f>'Project Costs'!$V21*L$2</f>
        <v>0</v>
      </c>
      <c r="M21" s="174">
        <f>'Project Costs'!$V21*M$2</f>
        <v>0</v>
      </c>
      <c r="N21" s="174">
        <f>'Project Costs'!$V21*N$2</f>
        <v>0</v>
      </c>
      <c r="O21" s="174">
        <f>'Project Costs'!$V21*O$2</f>
        <v>0</v>
      </c>
      <c r="P21" s="174">
        <f>'Project Costs'!$V21*P$2</f>
        <v>0</v>
      </c>
      <c r="Q21" s="174">
        <f>'Project Costs'!$V21*Q$2</f>
        <v>0</v>
      </c>
      <c r="R21" s="174">
        <f>'Project Costs'!$V21*R$2</f>
        <v>0</v>
      </c>
      <c r="S21" s="174">
        <f>'Project Costs'!$V21*S$2</f>
        <v>0</v>
      </c>
      <c r="T21" s="174">
        <f>'Project Costs'!$V21*T$2</f>
        <v>0</v>
      </c>
      <c r="U21" s="174">
        <f>'Project Costs'!$V21*U$2</f>
        <v>0</v>
      </c>
      <c r="V21" s="174">
        <f>'Project Costs'!$V21*V$2</f>
        <v>0</v>
      </c>
      <c r="W21" s="174">
        <f>'Project Costs'!$V21*W$2</f>
        <v>0</v>
      </c>
      <c r="X21" s="174">
        <f>'Project Costs'!$V21*X$2</f>
        <v>0</v>
      </c>
      <c r="Y21" s="174">
        <f>'Project Costs'!$V21*Y$2</f>
        <v>0</v>
      </c>
      <c r="Z21" s="174">
        <f>'Project Costs'!$V21*Z$2</f>
        <v>0</v>
      </c>
      <c r="AA21" s="174">
        <f>'Project Costs'!$V21*AA$2</f>
        <v>0</v>
      </c>
      <c r="AB21" s="174">
        <f>'Project Costs'!$V21*AB$2</f>
        <v>0</v>
      </c>
      <c r="AC21" s="174">
        <f>'Project Costs'!$V21*AC$2</f>
        <v>0</v>
      </c>
      <c r="AD21" s="174">
        <f>'Project Costs'!$V21*AD$2</f>
        <v>0</v>
      </c>
      <c r="AE21" s="174">
        <f>'Project Costs'!$V21*AE$2</f>
        <v>0</v>
      </c>
      <c r="AF21" s="174">
        <f>'Project Costs'!$V21*AF$2</f>
        <v>0</v>
      </c>
      <c r="AG21" s="174">
        <f>'Project Costs'!$V21*AG$2</f>
        <v>0</v>
      </c>
      <c r="AH21" s="174">
        <f>'Project Costs'!$V21*AH$2</f>
        <v>0</v>
      </c>
      <c r="AI21" s="174">
        <f>'Project Costs'!$V21*AI$2</f>
        <v>0</v>
      </c>
      <c r="AJ21" s="174">
        <f>'Project Costs'!$V21*AJ$2</f>
        <v>0</v>
      </c>
      <c r="AK21" s="174">
        <f>'Project Costs'!$V21*AK$2</f>
        <v>0</v>
      </c>
      <c r="AL21" s="174">
        <f>'Project Costs'!$V21*AL$2</f>
        <v>0</v>
      </c>
      <c r="AM21" s="174">
        <f>'Project Costs'!$V21*AM$2</f>
        <v>0</v>
      </c>
      <c r="AN21" s="361">
        <f>'Project Costs'!$V21*AN$2</f>
        <v>0</v>
      </c>
      <c r="AO21" s="174">
        <f>'Project Costs'!$V21*AO$2</f>
        <v>0</v>
      </c>
      <c r="AP21" s="174">
        <f>'Project Costs'!$V21*AP$2</f>
        <v>0</v>
      </c>
      <c r="AQ21" s="174">
        <f>'Project Costs'!$V21*AQ$2</f>
        <v>0</v>
      </c>
      <c r="AR21" s="174">
        <f>'Project Costs'!$V21*AR$2</f>
        <v>0</v>
      </c>
      <c r="AS21" s="174">
        <f>'Project Costs'!$V21*AS$2</f>
        <v>0</v>
      </c>
      <c r="AT21" s="174">
        <f>'Project Costs'!$V21*AT$2</f>
        <v>0</v>
      </c>
      <c r="AU21" s="174">
        <f>'Project Costs'!$V21*AU$2</f>
        <v>0</v>
      </c>
      <c r="AV21" s="174">
        <f>'Project Costs'!$V21*AV$2</f>
        <v>0</v>
      </c>
      <c r="AW21" s="174">
        <f>'Project Costs'!$V21*AW$2</f>
        <v>0</v>
      </c>
      <c r="AX21" s="174">
        <f>'Project Costs'!$V21*AX$2</f>
        <v>0</v>
      </c>
      <c r="AY21" s="174">
        <f>'Project Costs'!$V21*AY$2</f>
        <v>0</v>
      </c>
      <c r="AZ21" s="174">
        <f>'Project Costs'!$V21*AZ$2</f>
        <v>0</v>
      </c>
      <c r="BA21" s="174">
        <f>'Project Costs'!$V21*BA$2</f>
        <v>0</v>
      </c>
      <c r="BB21" s="174">
        <f>'Project Costs'!$V21*BB$2</f>
        <v>0</v>
      </c>
    </row>
    <row r="22" spans="1:54" ht="12.75" customHeight="1" x14ac:dyDescent="0.2">
      <c r="A22" s="3" t="s">
        <v>47</v>
      </c>
      <c r="B22" s="178">
        <f>'Project Costs'!Q22</f>
        <v>0</v>
      </c>
      <c r="C22" s="179">
        <f t="shared" si="2"/>
        <v>0</v>
      </c>
      <c r="D22" s="180">
        <f t="shared" si="3"/>
        <v>0</v>
      </c>
      <c r="E22" s="174">
        <f>'Project Costs'!$V22*E$2</f>
        <v>0</v>
      </c>
      <c r="F22" s="174">
        <f>'Project Costs'!$V22*F$2</f>
        <v>0</v>
      </c>
      <c r="G22" s="174">
        <f>'Project Costs'!$V22*G$2</f>
        <v>0</v>
      </c>
      <c r="H22" s="174">
        <f>'Project Costs'!$V22*H$2</f>
        <v>0</v>
      </c>
      <c r="I22" s="174">
        <f>'Project Costs'!$V22*I$2</f>
        <v>0</v>
      </c>
      <c r="J22" s="174">
        <f>'Project Costs'!$V22*J$2</f>
        <v>0</v>
      </c>
      <c r="K22" s="174">
        <f>'Project Costs'!$V22*K$2</f>
        <v>0</v>
      </c>
      <c r="L22" s="174">
        <f>'Project Costs'!$V22*L$2</f>
        <v>0</v>
      </c>
      <c r="M22" s="174">
        <f>'Project Costs'!$V22*M$2</f>
        <v>0</v>
      </c>
      <c r="N22" s="174">
        <f>'Project Costs'!$V22*N$2</f>
        <v>0</v>
      </c>
      <c r="O22" s="174">
        <f>'Project Costs'!$V22*O$2</f>
        <v>0</v>
      </c>
      <c r="P22" s="174">
        <f>'Project Costs'!$V22*P$2</f>
        <v>0</v>
      </c>
      <c r="Q22" s="174">
        <f>'Project Costs'!$V22*Q$2</f>
        <v>0</v>
      </c>
      <c r="R22" s="174">
        <f>'Project Costs'!$V22*R$2</f>
        <v>0</v>
      </c>
      <c r="S22" s="174">
        <f>'Project Costs'!$V22*S$2</f>
        <v>0</v>
      </c>
      <c r="T22" s="174">
        <f>'Project Costs'!$V22*T$2</f>
        <v>0</v>
      </c>
      <c r="U22" s="174">
        <f>'Project Costs'!$V22*U$2</f>
        <v>0</v>
      </c>
      <c r="V22" s="174">
        <f>'Project Costs'!$V22*V$2</f>
        <v>0</v>
      </c>
      <c r="W22" s="174">
        <f>'Project Costs'!$V22*W$2</f>
        <v>0</v>
      </c>
      <c r="X22" s="174">
        <f>'Project Costs'!$V22*X$2</f>
        <v>0</v>
      </c>
      <c r="Y22" s="174">
        <f>'Project Costs'!$V22*Y$2</f>
        <v>0</v>
      </c>
      <c r="Z22" s="174">
        <f>'Project Costs'!$V22*Z$2</f>
        <v>0</v>
      </c>
      <c r="AA22" s="174">
        <f>'Project Costs'!$V22*AA$2</f>
        <v>0</v>
      </c>
      <c r="AB22" s="174">
        <f>'Project Costs'!$V22*AB$2</f>
        <v>0</v>
      </c>
      <c r="AC22" s="174">
        <f>'Project Costs'!$V22*AC$2</f>
        <v>0</v>
      </c>
      <c r="AD22" s="174">
        <f>'Project Costs'!$V22*AD$2</f>
        <v>0</v>
      </c>
      <c r="AE22" s="174">
        <f>'Project Costs'!$V22*AE$2</f>
        <v>0</v>
      </c>
      <c r="AF22" s="174">
        <f>'Project Costs'!$V22*AF$2</f>
        <v>0</v>
      </c>
      <c r="AG22" s="174">
        <f>'Project Costs'!$V22*AG$2</f>
        <v>0</v>
      </c>
      <c r="AH22" s="174">
        <f>'Project Costs'!$V22*AH$2</f>
        <v>0</v>
      </c>
      <c r="AI22" s="174">
        <f>'Project Costs'!$V22*AI$2</f>
        <v>0</v>
      </c>
      <c r="AJ22" s="174">
        <f>'Project Costs'!$V22*AJ$2</f>
        <v>0</v>
      </c>
      <c r="AK22" s="174">
        <f>'Project Costs'!$V22*AK$2</f>
        <v>0</v>
      </c>
      <c r="AL22" s="174">
        <f>'Project Costs'!$V22*AL$2</f>
        <v>0</v>
      </c>
      <c r="AM22" s="174">
        <f>'Project Costs'!$V22*AM$2</f>
        <v>0</v>
      </c>
      <c r="AN22" s="361">
        <f>'Project Costs'!$V22*AN$2</f>
        <v>0</v>
      </c>
      <c r="AO22" s="174">
        <f>'Project Costs'!$V22*AO$2</f>
        <v>0</v>
      </c>
      <c r="AP22" s="174">
        <f>'Project Costs'!$V22*AP$2</f>
        <v>0</v>
      </c>
      <c r="AQ22" s="174">
        <f>'Project Costs'!$V22*AQ$2</f>
        <v>0</v>
      </c>
      <c r="AR22" s="174">
        <f>'Project Costs'!$V22*AR$2</f>
        <v>0</v>
      </c>
      <c r="AS22" s="174">
        <f>'Project Costs'!$V22*AS$2</f>
        <v>0</v>
      </c>
      <c r="AT22" s="174">
        <f>'Project Costs'!$V22*AT$2</f>
        <v>0</v>
      </c>
      <c r="AU22" s="174">
        <f>'Project Costs'!$V22*AU$2</f>
        <v>0</v>
      </c>
      <c r="AV22" s="174">
        <f>'Project Costs'!$V22*AV$2</f>
        <v>0</v>
      </c>
      <c r="AW22" s="174">
        <f>'Project Costs'!$V22*AW$2</f>
        <v>0</v>
      </c>
      <c r="AX22" s="174">
        <f>'Project Costs'!$V22*AX$2</f>
        <v>0</v>
      </c>
      <c r="AY22" s="174">
        <f>'Project Costs'!$V22*AY$2</f>
        <v>0</v>
      </c>
      <c r="AZ22" s="174">
        <f>'Project Costs'!$V22*AZ$2</f>
        <v>0</v>
      </c>
      <c r="BA22" s="174">
        <f>'Project Costs'!$V22*BA$2</f>
        <v>0</v>
      </c>
      <c r="BB22" s="174">
        <f>'Project Costs'!$V22*BB$2</f>
        <v>0</v>
      </c>
    </row>
    <row r="23" spans="1:54" ht="12.75" customHeight="1" x14ac:dyDescent="0.2">
      <c r="A23" s="3" t="s">
        <v>30</v>
      </c>
      <c r="B23" s="178">
        <f>'Project Costs'!Q23</f>
        <v>0</v>
      </c>
      <c r="C23" s="179">
        <f t="shared" si="2"/>
        <v>0</v>
      </c>
      <c r="D23" s="180">
        <f t="shared" si="3"/>
        <v>0</v>
      </c>
      <c r="E23" s="174">
        <f>'Project Costs'!$V23*E$2</f>
        <v>0</v>
      </c>
      <c r="F23" s="174">
        <f>'Project Costs'!$V23*F$2</f>
        <v>0</v>
      </c>
      <c r="G23" s="174">
        <f>'Project Costs'!$V23*G$2</f>
        <v>0</v>
      </c>
      <c r="H23" s="174">
        <f>'Project Costs'!$V23*H$2</f>
        <v>0</v>
      </c>
      <c r="I23" s="174">
        <f>'Project Costs'!$V23*I$2</f>
        <v>0</v>
      </c>
      <c r="J23" s="174">
        <f>'Project Costs'!$V23*J$2</f>
        <v>0</v>
      </c>
      <c r="K23" s="174">
        <f>'Project Costs'!$V23*K$2</f>
        <v>0</v>
      </c>
      <c r="L23" s="174">
        <f>'Project Costs'!$V23*L$2</f>
        <v>0</v>
      </c>
      <c r="M23" s="174">
        <f>'Project Costs'!$V23*M$2</f>
        <v>0</v>
      </c>
      <c r="N23" s="174">
        <f>'Project Costs'!$V23*N$2</f>
        <v>0</v>
      </c>
      <c r="O23" s="174">
        <f>'Project Costs'!$V23*O$2</f>
        <v>0</v>
      </c>
      <c r="P23" s="174">
        <f>'Project Costs'!$V23*P$2</f>
        <v>0</v>
      </c>
      <c r="Q23" s="174">
        <f>'Project Costs'!$V23*Q$2</f>
        <v>0</v>
      </c>
      <c r="R23" s="174">
        <f>'Project Costs'!$V23*R$2</f>
        <v>0</v>
      </c>
      <c r="S23" s="174">
        <f>'Project Costs'!$V23*S$2</f>
        <v>0</v>
      </c>
      <c r="T23" s="174">
        <f>'Project Costs'!$V23*T$2</f>
        <v>0</v>
      </c>
      <c r="U23" s="174">
        <f>'Project Costs'!$V23*U$2</f>
        <v>0</v>
      </c>
      <c r="V23" s="174">
        <f>'Project Costs'!$V23*V$2</f>
        <v>0</v>
      </c>
      <c r="W23" s="174">
        <f>'Project Costs'!$V23*W$2</f>
        <v>0</v>
      </c>
      <c r="X23" s="174">
        <f>'Project Costs'!$V23*X$2</f>
        <v>0</v>
      </c>
      <c r="Y23" s="174">
        <f>'Project Costs'!$V23*Y$2</f>
        <v>0</v>
      </c>
      <c r="Z23" s="174">
        <f>'Project Costs'!$V23*Z$2</f>
        <v>0</v>
      </c>
      <c r="AA23" s="174">
        <f>'Project Costs'!$V23*AA$2</f>
        <v>0</v>
      </c>
      <c r="AB23" s="174">
        <f>'Project Costs'!$V23*AB$2</f>
        <v>0</v>
      </c>
      <c r="AC23" s="174">
        <f>'Project Costs'!$V23*AC$2</f>
        <v>0</v>
      </c>
      <c r="AD23" s="174">
        <f>'Project Costs'!$V23*AD$2</f>
        <v>0</v>
      </c>
      <c r="AE23" s="174">
        <f>'Project Costs'!$V23*AE$2</f>
        <v>0</v>
      </c>
      <c r="AF23" s="174">
        <f>'Project Costs'!$V23*AF$2</f>
        <v>0</v>
      </c>
      <c r="AG23" s="174">
        <f>'Project Costs'!$V23*AG$2</f>
        <v>0</v>
      </c>
      <c r="AH23" s="174">
        <f>'Project Costs'!$V23*AH$2</f>
        <v>0</v>
      </c>
      <c r="AI23" s="174">
        <f>'Project Costs'!$V23*AI$2</f>
        <v>0</v>
      </c>
      <c r="AJ23" s="174">
        <f>'Project Costs'!$V23*AJ$2</f>
        <v>0</v>
      </c>
      <c r="AK23" s="174">
        <f>'Project Costs'!$V23*AK$2</f>
        <v>0</v>
      </c>
      <c r="AL23" s="174">
        <f>'Project Costs'!$V23*AL$2</f>
        <v>0</v>
      </c>
      <c r="AM23" s="174">
        <f>'Project Costs'!$V23*AM$2</f>
        <v>0</v>
      </c>
      <c r="AN23" s="361">
        <f>'Project Costs'!$V23*AN$2</f>
        <v>0</v>
      </c>
      <c r="AO23" s="174">
        <f>'Project Costs'!$V23*AO$2</f>
        <v>0</v>
      </c>
      <c r="AP23" s="174">
        <f>'Project Costs'!$V23*AP$2</f>
        <v>0</v>
      </c>
      <c r="AQ23" s="174">
        <f>'Project Costs'!$V23*AQ$2</f>
        <v>0</v>
      </c>
      <c r="AR23" s="174">
        <f>'Project Costs'!$V23*AR$2</f>
        <v>0</v>
      </c>
      <c r="AS23" s="174">
        <f>'Project Costs'!$V23*AS$2</f>
        <v>0</v>
      </c>
      <c r="AT23" s="174">
        <f>'Project Costs'!$V23*AT$2</f>
        <v>0</v>
      </c>
      <c r="AU23" s="174">
        <f>'Project Costs'!$V23*AU$2</f>
        <v>0</v>
      </c>
      <c r="AV23" s="174">
        <f>'Project Costs'!$V23*AV$2</f>
        <v>0</v>
      </c>
      <c r="AW23" s="174">
        <f>'Project Costs'!$V23*AW$2</f>
        <v>0</v>
      </c>
      <c r="AX23" s="174">
        <f>'Project Costs'!$V23*AX$2</f>
        <v>0</v>
      </c>
      <c r="AY23" s="174">
        <f>'Project Costs'!$V23*AY$2</f>
        <v>0</v>
      </c>
      <c r="AZ23" s="174">
        <f>'Project Costs'!$V23*AZ$2</f>
        <v>0</v>
      </c>
      <c r="BA23" s="174">
        <f>'Project Costs'!$V23*BA$2</f>
        <v>0</v>
      </c>
      <c r="BB23" s="174">
        <f>'Project Costs'!$V23*BB$2</f>
        <v>0</v>
      </c>
    </row>
    <row r="24" spans="1:54" ht="12.75" customHeight="1" x14ac:dyDescent="0.2">
      <c r="A24" s="3" t="s">
        <v>31</v>
      </c>
      <c r="B24" s="178">
        <f>'Project Costs'!Q24</f>
        <v>0</v>
      </c>
      <c r="C24" s="179">
        <f t="shared" si="2"/>
        <v>0</v>
      </c>
      <c r="D24" s="180">
        <f t="shared" si="3"/>
        <v>0</v>
      </c>
      <c r="E24" s="174">
        <f>'Project Costs'!$V24*E$2</f>
        <v>0</v>
      </c>
      <c r="F24" s="174">
        <f>'Project Costs'!$V24*F$2</f>
        <v>0</v>
      </c>
      <c r="G24" s="174">
        <f>'Project Costs'!$V24*G$2</f>
        <v>0</v>
      </c>
      <c r="H24" s="174">
        <f>'Project Costs'!$V24*H$2</f>
        <v>0</v>
      </c>
      <c r="I24" s="174">
        <f>'Project Costs'!$V24*I$2</f>
        <v>0</v>
      </c>
      <c r="J24" s="174">
        <f>'Project Costs'!$V24*J$2</f>
        <v>0</v>
      </c>
      <c r="K24" s="174">
        <f>'Project Costs'!$V24*K$2</f>
        <v>0</v>
      </c>
      <c r="L24" s="174">
        <f>'Project Costs'!$V24*L$2</f>
        <v>0</v>
      </c>
      <c r="M24" s="174">
        <f>'Project Costs'!$V24*M$2</f>
        <v>0</v>
      </c>
      <c r="N24" s="174">
        <f>'Project Costs'!$V24*N$2</f>
        <v>0</v>
      </c>
      <c r="O24" s="174">
        <f>'Project Costs'!$V24*O$2</f>
        <v>0</v>
      </c>
      <c r="P24" s="174">
        <f>'Project Costs'!$V24*P$2</f>
        <v>0</v>
      </c>
      <c r="Q24" s="174">
        <f>'Project Costs'!$V24*Q$2</f>
        <v>0</v>
      </c>
      <c r="R24" s="174">
        <f>'Project Costs'!$V24*R$2</f>
        <v>0</v>
      </c>
      <c r="S24" s="174">
        <f>'Project Costs'!$V24*S$2</f>
        <v>0</v>
      </c>
      <c r="T24" s="174">
        <f>'Project Costs'!$V24*T$2</f>
        <v>0</v>
      </c>
      <c r="U24" s="174">
        <f>'Project Costs'!$V24*U$2</f>
        <v>0</v>
      </c>
      <c r="V24" s="174">
        <f>'Project Costs'!$V24*V$2</f>
        <v>0</v>
      </c>
      <c r="W24" s="174">
        <f>'Project Costs'!$V24*W$2</f>
        <v>0</v>
      </c>
      <c r="X24" s="174">
        <f>'Project Costs'!$V24*X$2</f>
        <v>0</v>
      </c>
      <c r="Y24" s="174">
        <f>'Project Costs'!$V24*Y$2</f>
        <v>0</v>
      </c>
      <c r="Z24" s="174">
        <f>'Project Costs'!$V24*Z$2</f>
        <v>0</v>
      </c>
      <c r="AA24" s="174">
        <f>'Project Costs'!$V24*AA$2</f>
        <v>0</v>
      </c>
      <c r="AB24" s="174">
        <f>'Project Costs'!$V24*AB$2</f>
        <v>0</v>
      </c>
      <c r="AC24" s="174">
        <f>'Project Costs'!$V24*AC$2</f>
        <v>0</v>
      </c>
      <c r="AD24" s="174">
        <f>'Project Costs'!$V24*AD$2</f>
        <v>0</v>
      </c>
      <c r="AE24" s="174">
        <f>'Project Costs'!$V24*AE$2</f>
        <v>0</v>
      </c>
      <c r="AF24" s="174">
        <f>'Project Costs'!$V24*AF$2</f>
        <v>0</v>
      </c>
      <c r="AG24" s="174">
        <f>'Project Costs'!$V24*AG$2</f>
        <v>0</v>
      </c>
      <c r="AH24" s="174">
        <f>'Project Costs'!$V24*AH$2</f>
        <v>0</v>
      </c>
      <c r="AI24" s="174">
        <f>'Project Costs'!$V24*AI$2</f>
        <v>0</v>
      </c>
      <c r="AJ24" s="174">
        <f>'Project Costs'!$V24*AJ$2</f>
        <v>0</v>
      </c>
      <c r="AK24" s="174">
        <f>'Project Costs'!$V24*AK$2</f>
        <v>0</v>
      </c>
      <c r="AL24" s="174">
        <f>'Project Costs'!$V24*AL$2</f>
        <v>0</v>
      </c>
      <c r="AM24" s="174">
        <f>'Project Costs'!$V24*AM$2</f>
        <v>0</v>
      </c>
      <c r="AN24" s="361">
        <f>'Project Costs'!$V24*AN$2</f>
        <v>0</v>
      </c>
      <c r="AO24" s="174">
        <f>'Project Costs'!$V24*AO$2</f>
        <v>0</v>
      </c>
      <c r="AP24" s="174">
        <f>'Project Costs'!$V24*AP$2</f>
        <v>0</v>
      </c>
      <c r="AQ24" s="174">
        <f>'Project Costs'!$V24*AQ$2</f>
        <v>0</v>
      </c>
      <c r="AR24" s="174">
        <f>'Project Costs'!$V24*AR$2</f>
        <v>0</v>
      </c>
      <c r="AS24" s="174">
        <f>'Project Costs'!$V24*AS$2</f>
        <v>0</v>
      </c>
      <c r="AT24" s="174">
        <f>'Project Costs'!$V24*AT$2</f>
        <v>0</v>
      </c>
      <c r="AU24" s="174">
        <f>'Project Costs'!$V24*AU$2</f>
        <v>0</v>
      </c>
      <c r="AV24" s="174">
        <f>'Project Costs'!$V24*AV$2</f>
        <v>0</v>
      </c>
      <c r="AW24" s="174">
        <f>'Project Costs'!$V24*AW$2</f>
        <v>0</v>
      </c>
      <c r="AX24" s="174">
        <f>'Project Costs'!$V24*AX$2</f>
        <v>0</v>
      </c>
      <c r="AY24" s="174">
        <f>'Project Costs'!$V24*AY$2</f>
        <v>0</v>
      </c>
      <c r="AZ24" s="174">
        <f>'Project Costs'!$V24*AZ$2</f>
        <v>0</v>
      </c>
      <c r="BA24" s="174">
        <f>'Project Costs'!$V24*BA$2</f>
        <v>0</v>
      </c>
      <c r="BB24" s="174">
        <f>'Project Costs'!$V24*BB$2</f>
        <v>0</v>
      </c>
    </row>
    <row r="25" spans="1:54" ht="12.75" customHeight="1" x14ac:dyDescent="0.2">
      <c r="A25" s="3" t="s">
        <v>32</v>
      </c>
      <c r="B25" s="178">
        <f>'Project Costs'!Q25</f>
        <v>0</v>
      </c>
      <c r="C25" s="179">
        <f t="shared" si="2"/>
        <v>0</v>
      </c>
      <c r="D25" s="180">
        <f t="shared" si="3"/>
        <v>0</v>
      </c>
      <c r="E25" s="174">
        <f>'Project Costs'!$V25*E$2</f>
        <v>0</v>
      </c>
      <c r="F25" s="174">
        <f>'Project Costs'!$V25*F$2</f>
        <v>0</v>
      </c>
      <c r="G25" s="174">
        <f>'Project Costs'!$V25*G$2</f>
        <v>0</v>
      </c>
      <c r="H25" s="174">
        <f>'Project Costs'!$V25*H$2</f>
        <v>0</v>
      </c>
      <c r="I25" s="174">
        <f>'Project Costs'!$V25*I$2</f>
        <v>0</v>
      </c>
      <c r="J25" s="174">
        <f>'Project Costs'!$V25*J$2</f>
        <v>0</v>
      </c>
      <c r="K25" s="174">
        <f>'Project Costs'!$V25*K$2</f>
        <v>0</v>
      </c>
      <c r="L25" s="174">
        <f>'Project Costs'!$V25*L$2</f>
        <v>0</v>
      </c>
      <c r="M25" s="174">
        <f>'Project Costs'!$V25*M$2</f>
        <v>0</v>
      </c>
      <c r="N25" s="174">
        <f>'Project Costs'!$V25*N$2</f>
        <v>0</v>
      </c>
      <c r="O25" s="174">
        <f>'Project Costs'!$V25*O$2</f>
        <v>0</v>
      </c>
      <c r="P25" s="174">
        <f>'Project Costs'!$V25*P$2</f>
        <v>0</v>
      </c>
      <c r="Q25" s="174">
        <f>'Project Costs'!$V25*Q$2</f>
        <v>0</v>
      </c>
      <c r="R25" s="174">
        <f>'Project Costs'!$V25*R$2</f>
        <v>0</v>
      </c>
      <c r="S25" s="174">
        <f>'Project Costs'!$V25*S$2</f>
        <v>0</v>
      </c>
      <c r="T25" s="174">
        <f>'Project Costs'!$V25*T$2</f>
        <v>0</v>
      </c>
      <c r="U25" s="174">
        <f>'Project Costs'!$V25*U$2</f>
        <v>0</v>
      </c>
      <c r="V25" s="174">
        <f>'Project Costs'!$V25*V$2</f>
        <v>0</v>
      </c>
      <c r="W25" s="174">
        <f>'Project Costs'!$V25*W$2</f>
        <v>0</v>
      </c>
      <c r="X25" s="174">
        <f>'Project Costs'!$V25*X$2</f>
        <v>0</v>
      </c>
      <c r="Y25" s="174">
        <f>'Project Costs'!$V25*Y$2</f>
        <v>0</v>
      </c>
      <c r="Z25" s="174">
        <f>'Project Costs'!$V25*Z$2</f>
        <v>0</v>
      </c>
      <c r="AA25" s="174">
        <f>'Project Costs'!$V25*AA$2</f>
        <v>0</v>
      </c>
      <c r="AB25" s="174">
        <f>'Project Costs'!$V25*AB$2</f>
        <v>0</v>
      </c>
      <c r="AC25" s="174">
        <f>'Project Costs'!$V25*AC$2</f>
        <v>0</v>
      </c>
      <c r="AD25" s="174">
        <f>'Project Costs'!$V25*AD$2</f>
        <v>0</v>
      </c>
      <c r="AE25" s="174">
        <f>'Project Costs'!$V25*AE$2</f>
        <v>0</v>
      </c>
      <c r="AF25" s="174">
        <f>'Project Costs'!$V25*AF$2</f>
        <v>0</v>
      </c>
      <c r="AG25" s="174">
        <f>'Project Costs'!$V25*AG$2</f>
        <v>0</v>
      </c>
      <c r="AH25" s="174">
        <f>'Project Costs'!$V25*AH$2</f>
        <v>0</v>
      </c>
      <c r="AI25" s="174">
        <f>'Project Costs'!$V25*AI$2</f>
        <v>0</v>
      </c>
      <c r="AJ25" s="174">
        <f>'Project Costs'!$V25*AJ$2</f>
        <v>0</v>
      </c>
      <c r="AK25" s="174">
        <f>'Project Costs'!$V25*AK$2</f>
        <v>0</v>
      </c>
      <c r="AL25" s="174">
        <f>'Project Costs'!$V25*AL$2</f>
        <v>0</v>
      </c>
      <c r="AM25" s="174">
        <f>'Project Costs'!$V25*AM$2</f>
        <v>0</v>
      </c>
      <c r="AN25" s="361">
        <f>'Project Costs'!$V25*AN$2</f>
        <v>0</v>
      </c>
      <c r="AO25" s="174">
        <f>'Project Costs'!$V25*AO$2</f>
        <v>0</v>
      </c>
      <c r="AP25" s="174">
        <f>'Project Costs'!$V25*AP$2</f>
        <v>0</v>
      </c>
      <c r="AQ25" s="174">
        <f>'Project Costs'!$V25*AQ$2</f>
        <v>0</v>
      </c>
      <c r="AR25" s="174">
        <f>'Project Costs'!$V25*AR$2</f>
        <v>0</v>
      </c>
      <c r="AS25" s="174">
        <f>'Project Costs'!$V25*AS$2</f>
        <v>0</v>
      </c>
      <c r="AT25" s="174">
        <f>'Project Costs'!$V25*AT$2</f>
        <v>0</v>
      </c>
      <c r="AU25" s="174">
        <f>'Project Costs'!$V25*AU$2</f>
        <v>0</v>
      </c>
      <c r="AV25" s="174">
        <f>'Project Costs'!$V25*AV$2</f>
        <v>0</v>
      </c>
      <c r="AW25" s="174">
        <f>'Project Costs'!$V25*AW$2</f>
        <v>0</v>
      </c>
      <c r="AX25" s="174">
        <f>'Project Costs'!$V25*AX$2</f>
        <v>0</v>
      </c>
      <c r="AY25" s="174">
        <f>'Project Costs'!$V25*AY$2</f>
        <v>0</v>
      </c>
      <c r="AZ25" s="174">
        <f>'Project Costs'!$V25*AZ$2</f>
        <v>0</v>
      </c>
      <c r="BA25" s="174">
        <f>'Project Costs'!$V25*BA$2</f>
        <v>0</v>
      </c>
      <c r="BB25" s="174">
        <f>'Project Costs'!$V25*BB$2</f>
        <v>0</v>
      </c>
    </row>
    <row r="26" spans="1:54" ht="12.75" customHeight="1" x14ac:dyDescent="0.2">
      <c r="A26" s="3" t="s">
        <v>34</v>
      </c>
      <c r="B26" s="178">
        <f>'Project Costs'!Q26</f>
        <v>0</v>
      </c>
      <c r="C26" s="179">
        <f t="shared" si="2"/>
        <v>0</v>
      </c>
      <c r="D26" s="180">
        <f t="shared" si="3"/>
        <v>0</v>
      </c>
      <c r="E26" s="174">
        <f>'Project Costs'!$V26*E$2</f>
        <v>0</v>
      </c>
      <c r="F26" s="174">
        <f>'Project Costs'!$V26*F$2</f>
        <v>0</v>
      </c>
      <c r="G26" s="174">
        <f>'Project Costs'!$V26*G$2</f>
        <v>0</v>
      </c>
      <c r="H26" s="174">
        <f>'Project Costs'!$V26*H$2</f>
        <v>0</v>
      </c>
      <c r="I26" s="174">
        <f>'Project Costs'!$V26*I$2</f>
        <v>0</v>
      </c>
      <c r="J26" s="174">
        <f>'Project Costs'!$V26*J$2</f>
        <v>0</v>
      </c>
      <c r="K26" s="174">
        <f>'Project Costs'!$V26*K$2</f>
        <v>0</v>
      </c>
      <c r="L26" s="174">
        <f>'Project Costs'!$V26*L$2</f>
        <v>0</v>
      </c>
      <c r="M26" s="174">
        <f>'Project Costs'!$V26*M$2</f>
        <v>0</v>
      </c>
      <c r="N26" s="174">
        <f>'Project Costs'!$V26*N$2</f>
        <v>0</v>
      </c>
      <c r="O26" s="174">
        <f>'Project Costs'!$V26*O$2</f>
        <v>0</v>
      </c>
      <c r="P26" s="174">
        <f>'Project Costs'!$V26*P$2</f>
        <v>0</v>
      </c>
      <c r="Q26" s="174">
        <f>'Project Costs'!$V26*Q$2</f>
        <v>0</v>
      </c>
      <c r="R26" s="174">
        <f>'Project Costs'!$V26*R$2</f>
        <v>0</v>
      </c>
      <c r="S26" s="174">
        <f>'Project Costs'!$V26*S$2</f>
        <v>0</v>
      </c>
      <c r="T26" s="174">
        <f>'Project Costs'!$V26*T$2</f>
        <v>0</v>
      </c>
      <c r="U26" s="174">
        <f>'Project Costs'!$V26*U$2</f>
        <v>0</v>
      </c>
      <c r="V26" s="174">
        <f>'Project Costs'!$V26*V$2</f>
        <v>0</v>
      </c>
      <c r="W26" s="174">
        <f>'Project Costs'!$V26*W$2</f>
        <v>0</v>
      </c>
      <c r="X26" s="174">
        <f>'Project Costs'!$V26*X$2</f>
        <v>0</v>
      </c>
      <c r="Y26" s="174">
        <f>'Project Costs'!$V26*Y$2</f>
        <v>0</v>
      </c>
      <c r="Z26" s="174">
        <f>'Project Costs'!$V26*Z$2</f>
        <v>0</v>
      </c>
      <c r="AA26" s="174">
        <f>'Project Costs'!$V26*AA$2</f>
        <v>0</v>
      </c>
      <c r="AB26" s="174">
        <f>'Project Costs'!$V26*AB$2</f>
        <v>0</v>
      </c>
      <c r="AC26" s="174">
        <f>'Project Costs'!$V26*AC$2</f>
        <v>0</v>
      </c>
      <c r="AD26" s="174">
        <f>'Project Costs'!$V26*AD$2</f>
        <v>0</v>
      </c>
      <c r="AE26" s="174">
        <f>'Project Costs'!$V26*AE$2</f>
        <v>0</v>
      </c>
      <c r="AF26" s="174">
        <f>'Project Costs'!$V26*AF$2</f>
        <v>0</v>
      </c>
      <c r="AG26" s="174">
        <f>'Project Costs'!$V26*AG$2</f>
        <v>0</v>
      </c>
      <c r="AH26" s="174">
        <f>'Project Costs'!$V26*AH$2</f>
        <v>0</v>
      </c>
      <c r="AI26" s="174">
        <f>'Project Costs'!$V26*AI$2</f>
        <v>0</v>
      </c>
      <c r="AJ26" s="174">
        <f>'Project Costs'!$V26*AJ$2</f>
        <v>0</v>
      </c>
      <c r="AK26" s="174">
        <f>'Project Costs'!$V26*AK$2</f>
        <v>0</v>
      </c>
      <c r="AL26" s="174">
        <f>'Project Costs'!$V26*AL$2</f>
        <v>0</v>
      </c>
      <c r="AM26" s="174">
        <f>'Project Costs'!$V26*AM$2</f>
        <v>0</v>
      </c>
      <c r="AN26" s="361">
        <f>'Project Costs'!$V26*AN$2</f>
        <v>0</v>
      </c>
      <c r="AO26" s="174">
        <f>'Project Costs'!$V26*AO$2</f>
        <v>0</v>
      </c>
      <c r="AP26" s="174">
        <f>'Project Costs'!$V26*AP$2</f>
        <v>0</v>
      </c>
      <c r="AQ26" s="174">
        <f>'Project Costs'!$V26*AQ$2</f>
        <v>0</v>
      </c>
      <c r="AR26" s="174">
        <f>'Project Costs'!$V26*AR$2</f>
        <v>0</v>
      </c>
      <c r="AS26" s="174">
        <f>'Project Costs'!$V26*AS$2</f>
        <v>0</v>
      </c>
      <c r="AT26" s="174">
        <f>'Project Costs'!$V26*AT$2</f>
        <v>0</v>
      </c>
      <c r="AU26" s="174">
        <f>'Project Costs'!$V26*AU$2</f>
        <v>0</v>
      </c>
      <c r="AV26" s="174">
        <f>'Project Costs'!$V26*AV$2</f>
        <v>0</v>
      </c>
      <c r="AW26" s="174">
        <f>'Project Costs'!$V26*AW$2</f>
        <v>0</v>
      </c>
      <c r="AX26" s="174">
        <f>'Project Costs'!$V26*AX$2</f>
        <v>0</v>
      </c>
      <c r="AY26" s="174">
        <f>'Project Costs'!$V26*AY$2</f>
        <v>0</v>
      </c>
      <c r="AZ26" s="174">
        <f>'Project Costs'!$V26*AZ$2</f>
        <v>0</v>
      </c>
      <c r="BA26" s="174">
        <f>'Project Costs'!$V26*BA$2</f>
        <v>0</v>
      </c>
      <c r="BB26" s="174">
        <f>'Project Costs'!$V26*BB$2</f>
        <v>0</v>
      </c>
    </row>
    <row r="27" spans="1:54" ht="12.75" customHeight="1" x14ac:dyDescent="0.2">
      <c r="A27" s="3" t="s">
        <v>35</v>
      </c>
      <c r="B27" s="178">
        <f>'Project Costs'!Q27</f>
        <v>0</v>
      </c>
      <c r="C27" s="179">
        <f t="shared" si="2"/>
        <v>0</v>
      </c>
      <c r="D27" s="180">
        <f t="shared" si="3"/>
        <v>0</v>
      </c>
      <c r="E27" s="174">
        <f>'Project Costs'!$V27*E$2</f>
        <v>0</v>
      </c>
      <c r="F27" s="174">
        <f>'Project Costs'!$V27*F$2</f>
        <v>0</v>
      </c>
      <c r="G27" s="174">
        <f>'Project Costs'!$V27*G$2</f>
        <v>0</v>
      </c>
      <c r="H27" s="174">
        <f>'Project Costs'!$V27*H$2</f>
        <v>0</v>
      </c>
      <c r="I27" s="174">
        <f>'Project Costs'!$V27*I$2</f>
        <v>0</v>
      </c>
      <c r="J27" s="174">
        <f>'Project Costs'!$V27*J$2</f>
        <v>0</v>
      </c>
      <c r="K27" s="174">
        <f>'Project Costs'!$V27*K$2</f>
        <v>0</v>
      </c>
      <c r="L27" s="174">
        <f>'Project Costs'!$V27*L$2</f>
        <v>0</v>
      </c>
      <c r="M27" s="174">
        <f>'Project Costs'!$V27*M$2</f>
        <v>0</v>
      </c>
      <c r="N27" s="174">
        <f>'Project Costs'!$V27*N$2</f>
        <v>0</v>
      </c>
      <c r="O27" s="174">
        <f>'Project Costs'!$V27*O$2</f>
        <v>0</v>
      </c>
      <c r="P27" s="174">
        <f>'Project Costs'!$V27*P$2</f>
        <v>0</v>
      </c>
      <c r="Q27" s="174">
        <f>'Project Costs'!$V27*Q$2</f>
        <v>0</v>
      </c>
      <c r="R27" s="174">
        <f>'Project Costs'!$V27*R$2</f>
        <v>0</v>
      </c>
      <c r="S27" s="174">
        <f>'Project Costs'!$V27*S$2</f>
        <v>0</v>
      </c>
      <c r="T27" s="174">
        <f>'Project Costs'!$V27*T$2</f>
        <v>0</v>
      </c>
      <c r="U27" s="174">
        <f>'Project Costs'!$V27*U$2</f>
        <v>0</v>
      </c>
      <c r="V27" s="174">
        <f>'Project Costs'!$V27*V$2</f>
        <v>0</v>
      </c>
      <c r="W27" s="174">
        <f>'Project Costs'!$V27*W$2</f>
        <v>0</v>
      </c>
      <c r="X27" s="174">
        <f>'Project Costs'!$V27*X$2</f>
        <v>0</v>
      </c>
      <c r="Y27" s="174">
        <f>'Project Costs'!$V27*Y$2</f>
        <v>0</v>
      </c>
      <c r="Z27" s="174">
        <f>'Project Costs'!$V27*Z$2</f>
        <v>0</v>
      </c>
      <c r="AA27" s="174">
        <f>'Project Costs'!$V27*AA$2</f>
        <v>0</v>
      </c>
      <c r="AB27" s="174">
        <f>'Project Costs'!$V27*AB$2</f>
        <v>0</v>
      </c>
      <c r="AC27" s="174">
        <f>'Project Costs'!$V27*AC$2</f>
        <v>0</v>
      </c>
      <c r="AD27" s="174">
        <f>'Project Costs'!$V27*AD$2</f>
        <v>0</v>
      </c>
      <c r="AE27" s="174">
        <f>'Project Costs'!$V27*AE$2</f>
        <v>0</v>
      </c>
      <c r="AF27" s="174">
        <f>'Project Costs'!$V27*AF$2</f>
        <v>0</v>
      </c>
      <c r="AG27" s="174">
        <f>'Project Costs'!$V27*AG$2</f>
        <v>0</v>
      </c>
      <c r="AH27" s="174">
        <f>'Project Costs'!$V27*AH$2</f>
        <v>0</v>
      </c>
      <c r="AI27" s="174">
        <f>'Project Costs'!$V27*AI$2</f>
        <v>0</v>
      </c>
      <c r="AJ27" s="174">
        <f>'Project Costs'!$V27*AJ$2</f>
        <v>0</v>
      </c>
      <c r="AK27" s="174">
        <f>'Project Costs'!$V27*AK$2</f>
        <v>0</v>
      </c>
      <c r="AL27" s="174">
        <f>'Project Costs'!$V27*AL$2</f>
        <v>0</v>
      </c>
      <c r="AM27" s="174">
        <f>'Project Costs'!$V27*AM$2</f>
        <v>0</v>
      </c>
      <c r="AN27" s="361">
        <f>'Project Costs'!$V27*AN$2</f>
        <v>0</v>
      </c>
      <c r="AO27" s="174">
        <f>'Project Costs'!$V27*AO$2</f>
        <v>0</v>
      </c>
      <c r="AP27" s="174">
        <f>'Project Costs'!$V27*AP$2</f>
        <v>0</v>
      </c>
      <c r="AQ27" s="174">
        <f>'Project Costs'!$V27*AQ$2</f>
        <v>0</v>
      </c>
      <c r="AR27" s="174">
        <f>'Project Costs'!$V27*AR$2</f>
        <v>0</v>
      </c>
      <c r="AS27" s="174">
        <f>'Project Costs'!$V27*AS$2</f>
        <v>0</v>
      </c>
      <c r="AT27" s="174">
        <f>'Project Costs'!$V27*AT$2</f>
        <v>0</v>
      </c>
      <c r="AU27" s="174">
        <f>'Project Costs'!$V27*AU$2</f>
        <v>0</v>
      </c>
      <c r="AV27" s="174">
        <f>'Project Costs'!$V27*AV$2</f>
        <v>0</v>
      </c>
      <c r="AW27" s="174">
        <f>'Project Costs'!$V27*AW$2</f>
        <v>0</v>
      </c>
      <c r="AX27" s="174">
        <f>'Project Costs'!$V27*AX$2</f>
        <v>0</v>
      </c>
      <c r="AY27" s="174">
        <f>'Project Costs'!$V27*AY$2</f>
        <v>0</v>
      </c>
      <c r="AZ27" s="174">
        <f>'Project Costs'!$V27*AZ$2</f>
        <v>0</v>
      </c>
      <c r="BA27" s="174">
        <f>'Project Costs'!$V27*BA$2</f>
        <v>0</v>
      </c>
      <c r="BB27" s="174">
        <f>'Project Costs'!$V27*BB$2</f>
        <v>0</v>
      </c>
    </row>
    <row r="28" spans="1:54" ht="12.75" customHeight="1" x14ac:dyDescent="0.2">
      <c r="A28" s="192" t="s">
        <v>315</v>
      </c>
      <c r="B28" s="178">
        <f>'Project Costs'!Q28</f>
        <v>0</v>
      </c>
      <c r="C28" s="179">
        <f t="shared" si="2"/>
        <v>0</v>
      </c>
      <c r="D28" s="180">
        <f t="shared" si="3"/>
        <v>0</v>
      </c>
      <c r="E28" s="174">
        <f>'Project Costs'!$V28*E$2</f>
        <v>0</v>
      </c>
      <c r="F28" s="174">
        <f>'Project Costs'!$V28*F$2</f>
        <v>0</v>
      </c>
      <c r="G28" s="174">
        <f>'Project Costs'!$V28*G$2</f>
        <v>0</v>
      </c>
      <c r="H28" s="174">
        <f>'Project Costs'!$V28*H$2</f>
        <v>0</v>
      </c>
      <c r="I28" s="174">
        <f>'Project Costs'!$V28*I$2</f>
        <v>0</v>
      </c>
      <c r="J28" s="174">
        <f>'Project Costs'!$V28*J$2</f>
        <v>0</v>
      </c>
      <c r="K28" s="174">
        <f>'Project Costs'!$V28*K$2</f>
        <v>0</v>
      </c>
      <c r="L28" s="174">
        <f>'Project Costs'!$V28*L$2</f>
        <v>0</v>
      </c>
      <c r="M28" s="174">
        <f>'Project Costs'!$V28*M$2</f>
        <v>0</v>
      </c>
      <c r="N28" s="174">
        <f>'Project Costs'!$V28*N$2</f>
        <v>0</v>
      </c>
      <c r="O28" s="174">
        <f>'Project Costs'!$V28*O$2</f>
        <v>0</v>
      </c>
      <c r="P28" s="174">
        <f>'Project Costs'!$V28*P$2</f>
        <v>0</v>
      </c>
      <c r="Q28" s="174">
        <f>'Project Costs'!$V28*Q$2</f>
        <v>0</v>
      </c>
      <c r="R28" s="174">
        <f>'Project Costs'!$V28*R$2</f>
        <v>0</v>
      </c>
      <c r="S28" s="174">
        <f>'Project Costs'!$V28*S$2</f>
        <v>0</v>
      </c>
      <c r="T28" s="174">
        <f>'Project Costs'!$V28*T$2</f>
        <v>0</v>
      </c>
      <c r="U28" s="174">
        <f>'Project Costs'!$V28*U$2</f>
        <v>0</v>
      </c>
      <c r="V28" s="174">
        <f>'Project Costs'!$V28*V$2</f>
        <v>0</v>
      </c>
      <c r="W28" s="174">
        <f>'Project Costs'!$V28*W$2</f>
        <v>0</v>
      </c>
      <c r="X28" s="174">
        <f>'Project Costs'!$V28*X$2</f>
        <v>0</v>
      </c>
      <c r="Y28" s="174">
        <f>'Project Costs'!$V28*Y$2</f>
        <v>0</v>
      </c>
      <c r="Z28" s="174">
        <f>'Project Costs'!$V28*Z$2</f>
        <v>0</v>
      </c>
      <c r="AA28" s="174">
        <f>'Project Costs'!$V28*AA$2</f>
        <v>0</v>
      </c>
      <c r="AB28" s="174">
        <f>'Project Costs'!$V28*AB$2</f>
        <v>0</v>
      </c>
      <c r="AC28" s="174">
        <f>'Project Costs'!$V28*AC$2</f>
        <v>0</v>
      </c>
      <c r="AD28" s="174">
        <f>'Project Costs'!$V28*AD$2</f>
        <v>0</v>
      </c>
      <c r="AE28" s="174">
        <f>'Project Costs'!$V28*AE$2</f>
        <v>0</v>
      </c>
      <c r="AF28" s="174">
        <f>'Project Costs'!$V28*AF$2</f>
        <v>0</v>
      </c>
      <c r="AG28" s="174">
        <f>'Project Costs'!$V28*AG$2</f>
        <v>0</v>
      </c>
      <c r="AH28" s="174">
        <f>'Project Costs'!$V28*AH$2</f>
        <v>0</v>
      </c>
      <c r="AI28" s="174">
        <f>'Project Costs'!$V28*AI$2</f>
        <v>0</v>
      </c>
      <c r="AJ28" s="174">
        <f>'Project Costs'!$V28*AJ$2</f>
        <v>0</v>
      </c>
      <c r="AK28" s="174">
        <f>'Project Costs'!$V28*AK$2</f>
        <v>0</v>
      </c>
      <c r="AL28" s="174">
        <f>'Project Costs'!$V28*AL$2</f>
        <v>0</v>
      </c>
      <c r="AM28" s="174">
        <f>'Project Costs'!$V28*AM$2</f>
        <v>0</v>
      </c>
      <c r="AN28" s="361">
        <f>'Project Costs'!$V28*AN$2</f>
        <v>0</v>
      </c>
      <c r="AO28" s="174">
        <f>'Project Costs'!$V28*AO$2</f>
        <v>0</v>
      </c>
      <c r="AP28" s="174">
        <f>'Project Costs'!$V28*AP$2</f>
        <v>0</v>
      </c>
      <c r="AQ28" s="174">
        <f>'Project Costs'!$V28*AQ$2</f>
        <v>0</v>
      </c>
      <c r="AR28" s="174">
        <f>'Project Costs'!$V28*AR$2</f>
        <v>0</v>
      </c>
      <c r="AS28" s="174">
        <f>'Project Costs'!$V28*AS$2</f>
        <v>0</v>
      </c>
      <c r="AT28" s="174">
        <f>'Project Costs'!$V28*AT$2</f>
        <v>0</v>
      </c>
      <c r="AU28" s="174">
        <f>'Project Costs'!$V28*AU$2</f>
        <v>0</v>
      </c>
      <c r="AV28" s="174">
        <f>'Project Costs'!$V28*AV$2</f>
        <v>0</v>
      </c>
      <c r="AW28" s="174">
        <f>'Project Costs'!$V28*AW$2</f>
        <v>0</v>
      </c>
      <c r="AX28" s="174">
        <f>'Project Costs'!$V28*AX$2</f>
        <v>0</v>
      </c>
      <c r="AY28" s="174">
        <f>'Project Costs'!$V28*AY$2</f>
        <v>0</v>
      </c>
      <c r="AZ28" s="174">
        <f>'Project Costs'!$V28*AZ$2</f>
        <v>0</v>
      </c>
      <c r="BA28" s="174">
        <f>'Project Costs'!$V28*BA$2</f>
        <v>0</v>
      </c>
      <c r="BB28" s="174">
        <f>'Project Costs'!$V28*BB$2</f>
        <v>0</v>
      </c>
    </row>
    <row r="29" spans="1:54" ht="12.75" customHeight="1" x14ac:dyDescent="0.2">
      <c r="A29" s="291" t="str">
        <f>'Project Costs'!B29</f>
        <v>Other Soft Costs</v>
      </c>
      <c r="B29" s="178">
        <f>'Project Costs'!Q29</f>
        <v>0</v>
      </c>
      <c r="C29" s="179">
        <f t="shared" si="2"/>
        <v>0</v>
      </c>
      <c r="D29" s="180">
        <f t="shared" si="3"/>
        <v>0</v>
      </c>
      <c r="E29" s="174">
        <f>'Project Costs'!$V29*E$2</f>
        <v>0</v>
      </c>
      <c r="F29" s="174">
        <f>'Project Costs'!$V29*F$2</f>
        <v>0</v>
      </c>
      <c r="G29" s="174">
        <f>'Project Costs'!$V29*G$2</f>
        <v>0</v>
      </c>
      <c r="H29" s="174">
        <f>'Project Costs'!$V29*H$2</f>
        <v>0</v>
      </c>
      <c r="I29" s="174">
        <f>'Project Costs'!$V29*I$2</f>
        <v>0</v>
      </c>
      <c r="J29" s="174">
        <f>'Project Costs'!$V29*J$2</f>
        <v>0</v>
      </c>
      <c r="K29" s="174">
        <f>'Project Costs'!$V29*K$2</f>
        <v>0</v>
      </c>
      <c r="L29" s="174">
        <f>'Project Costs'!$V29*L$2</f>
        <v>0</v>
      </c>
      <c r="M29" s="174">
        <f>'Project Costs'!$V29*M$2</f>
        <v>0</v>
      </c>
      <c r="N29" s="174">
        <f>'Project Costs'!$V29*N$2</f>
        <v>0</v>
      </c>
      <c r="O29" s="174">
        <f>'Project Costs'!$V29*O$2</f>
        <v>0</v>
      </c>
      <c r="P29" s="174">
        <f>'Project Costs'!$V29*P$2</f>
        <v>0</v>
      </c>
      <c r="Q29" s="174">
        <f>'Project Costs'!$V29*Q$2</f>
        <v>0</v>
      </c>
      <c r="R29" s="174">
        <f>'Project Costs'!$V29*R$2</f>
        <v>0</v>
      </c>
      <c r="S29" s="174">
        <f>'Project Costs'!$V29*S$2</f>
        <v>0</v>
      </c>
      <c r="T29" s="174">
        <f>'Project Costs'!$V29*T$2</f>
        <v>0</v>
      </c>
      <c r="U29" s="174">
        <f>'Project Costs'!$V29*U$2</f>
        <v>0</v>
      </c>
      <c r="V29" s="174">
        <f>'Project Costs'!$V29*V$2</f>
        <v>0</v>
      </c>
      <c r="W29" s="174">
        <f>'Project Costs'!$V29*W$2</f>
        <v>0</v>
      </c>
      <c r="X29" s="174">
        <f>'Project Costs'!$V29*X$2</f>
        <v>0</v>
      </c>
      <c r="Y29" s="174">
        <f>'Project Costs'!$V29*Y$2</f>
        <v>0</v>
      </c>
      <c r="Z29" s="174">
        <f>'Project Costs'!$V29*Z$2</f>
        <v>0</v>
      </c>
      <c r="AA29" s="174">
        <f>'Project Costs'!$V29*AA$2</f>
        <v>0</v>
      </c>
      <c r="AB29" s="174">
        <f>'Project Costs'!$V29*AB$2</f>
        <v>0</v>
      </c>
      <c r="AC29" s="174">
        <f>'Project Costs'!$V29*AC$2</f>
        <v>0</v>
      </c>
      <c r="AD29" s="174">
        <f>'Project Costs'!$V29*AD$2</f>
        <v>0</v>
      </c>
      <c r="AE29" s="174">
        <f>'Project Costs'!$V29*AE$2</f>
        <v>0</v>
      </c>
      <c r="AF29" s="174">
        <f>'Project Costs'!$V29*AF$2</f>
        <v>0</v>
      </c>
      <c r="AG29" s="174">
        <f>'Project Costs'!$V29*AG$2</f>
        <v>0</v>
      </c>
      <c r="AH29" s="174">
        <f>'Project Costs'!$V29*AH$2</f>
        <v>0</v>
      </c>
      <c r="AI29" s="174">
        <f>'Project Costs'!$V29*AI$2</f>
        <v>0</v>
      </c>
      <c r="AJ29" s="174">
        <f>'Project Costs'!$V29*AJ$2</f>
        <v>0</v>
      </c>
      <c r="AK29" s="174">
        <f>'Project Costs'!$V29*AK$2</f>
        <v>0</v>
      </c>
      <c r="AL29" s="174">
        <f>'Project Costs'!$V29*AL$2</f>
        <v>0</v>
      </c>
      <c r="AM29" s="174">
        <f>'Project Costs'!$V29*AM$2</f>
        <v>0</v>
      </c>
      <c r="AN29" s="361">
        <f>'Project Costs'!$V29*AN$2</f>
        <v>0</v>
      </c>
      <c r="AO29" s="174">
        <f>'Project Costs'!$V29*AO$2</f>
        <v>0</v>
      </c>
      <c r="AP29" s="174">
        <f>'Project Costs'!$V29*AP$2</f>
        <v>0</v>
      </c>
      <c r="AQ29" s="174">
        <f>'Project Costs'!$V29*AQ$2</f>
        <v>0</v>
      </c>
      <c r="AR29" s="174">
        <f>'Project Costs'!$V29*AR$2</f>
        <v>0</v>
      </c>
      <c r="AS29" s="174">
        <f>'Project Costs'!$V29*AS$2</f>
        <v>0</v>
      </c>
      <c r="AT29" s="174">
        <f>'Project Costs'!$V29*AT$2</f>
        <v>0</v>
      </c>
      <c r="AU29" s="174">
        <f>'Project Costs'!$V29*AU$2</f>
        <v>0</v>
      </c>
      <c r="AV29" s="174">
        <f>'Project Costs'!$V29*AV$2</f>
        <v>0</v>
      </c>
      <c r="AW29" s="174">
        <f>'Project Costs'!$V29*AW$2</f>
        <v>0</v>
      </c>
      <c r="AX29" s="174">
        <f>'Project Costs'!$V29*AX$2</f>
        <v>0</v>
      </c>
      <c r="AY29" s="174">
        <f>'Project Costs'!$V29*AY$2</f>
        <v>0</v>
      </c>
      <c r="AZ29" s="174">
        <f>'Project Costs'!$V29*AZ$2</f>
        <v>0</v>
      </c>
      <c r="BA29" s="174">
        <f>'Project Costs'!$V29*BA$2</f>
        <v>0</v>
      </c>
      <c r="BB29" s="174">
        <f>'Project Costs'!$V29*BB$2</f>
        <v>0</v>
      </c>
    </row>
    <row r="30" spans="1:54" ht="12.75" customHeight="1" x14ac:dyDescent="0.2">
      <c r="A30" s="193" t="s">
        <v>5</v>
      </c>
      <c r="B30" s="178">
        <f>'Project Costs'!Q30</f>
        <v>0</v>
      </c>
      <c r="C30" s="179">
        <f t="shared" si="2"/>
        <v>0</v>
      </c>
      <c r="D30" s="180">
        <f t="shared" si="3"/>
        <v>0</v>
      </c>
      <c r="E30" s="174">
        <f>'Project Costs'!$V30*E$2</f>
        <v>0</v>
      </c>
      <c r="F30" s="174">
        <f>'Project Costs'!$V30*F$2</f>
        <v>0</v>
      </c>
      <c r="G30" s="174">
        <f>'Project Costs'!$V30*G$2</f>
        <v>0</v>
      </c>
      <c r="H30" s="174">
        <f>'Project Costs'!$V30*H$2</f>
        <v>0</v>
      </c>
      <c r="I30" s="174">
        <f>'Project Costs'!$V30*I$2</f>
        <v>0</v>
      </c>
      <c r="J30" s="174">
        <f>'Project Costs'!$V30*J$2</f>
        <v>0</v>
      </c>
      <c r="K30" s="174">
        <f>'Project Costs'!$V30*K$2</f>
        <v>0</v>
      </c>
      <c r="L30" s="174">
        <f>'Project Costs'!$V30*L$2</f>
        <v>0</v>
      </c>
      <c r="M30" s="174">
        <f>'Project Costs'!$V30*M$2</f>
        <v>0</v>
      </c>
      <c r="N30" s="174">
        <f>'Project Costs'!$V30*N$2</f>
        <v>0</v>
      </c>
      <c r="O30" s="174">
        <f>'Project Costs'!$V30*O$2</f>
        <v>0</v>
      </c>
      <c r="P30" s="174">
        <f>'Project Costs'!$V30*P$2</f>
        <v>0</v>
      </c>
      <c r="Q30" s="174">
        <f>'Project Costs'!$V30*Q$2</f>
        <v>0</v>
      </c>
      <c r="R30" s="174">
        <f>'Project Costs'!$V30*R$2</f>
        <v>0</v>
      </c>
      <c r="S30" s="174">
        <f>'Project Costs'!$V30*S$2</f>
        <v>0</v>
      </c>
      <c r="T30" s="174">
        <f>'Project Costs'!$V30*T$2</f>
        <v>0</v>
      </c>
      <c r="U30" s="174">
        <f>'Project Costs'!$V30*U$2</f>
        <v>0</v>
      </c>
      <c r="V30" s="174">
        <f>'Project Costs'!$V30*V$2</f>
        <v>0</v>
      </c>
      <c r="W30" s="174">
        <f>'Project Costs'!$V30*W$2</f>
        <v>0</v>
      </c>
      <c r="X30" s="174">
        <f>'Project Costs'!$V30*X$2</f>
        <v>0</v>
      </c>
      <c r="Y30" s="174">
        <f>'Project Costs'!$V30*Y$2</f>
        <v>0</v>
      </c>
      <c r="Z30" s="174">
        <f>'Project Costs'!$V30*Z$2</f>
        <v>0</v>
      </c>
      <c r="AA30" s="174">
        <f>'Project Costs'!$V30*AA$2</f>
        <v>0</v>
      </c>
      <c r="AB30" s="174">
        <f>'Project Costs'!$V30*AB$2</f>
        <v>0</v>
      </c>
      <c r="AC30" s="174">
        <f>'Project Costs'!$V30*AC$2</f>
        <v>0</v>
      </c>
      <c r="AD30" s="174">
        <f>'Project Costs'!$V30*AD$2</f>
        <v>0</v>
      </c>
      <c r="AE30" s="174">
        <f>'Project Costs'!$V30*AE$2</f>
        <v>0</v>
      </c>
      <c r="AF30" s="174">
        <f>'Project Costs'!$V30*AF$2</f>
        <v>0</v>
      </c>
      <c r="AG30" s="174">
        <f>'Project Costs'!$V30*AG$2</f>
        <v>0</v>
      </c>
      <c r="AH30" s="174">
        <f>'Project Costs'!$V30*AH$2</f>
        <v>0</v>
      </c>
      <c r="AI30" s="174">
        <f>'Project Costs'!$V30*AI$2</f>
        <v>0</v>
      </c>
      <c r="AJ30" s="174">
        <f>'Project Costs'!$V30*AJ$2</f>
        <v>0</v>
      </c>
      <c r="AK30" s="174">
        <f>'Project Costs'!$V30*AK$2</f>
        <v>0</v>
      </c>
      <c r="AL30" s="174">
        <f>'Project Costs'!$V30*AL$2</f>
        <v>0</v>
      </c>
      <c r="AM30" s="174">
        <f>'Project Costs'!$V30*AM$2</f>
        <v>0</v>
      </c>
      <c r="AN30" s="361">
        <f>'Project Costs'!$V30*AN$2</f>
        <v>0</v>
      </c>
      <c r="AO30" s="174">
        <f>'Project Costs'!$V30*AO$2</f>
        <v>0</v>
      </c>
      <c r="AP30" s="174">
        <f>'Project Costs'!$V30*AP$2</f>
        <v>0</v>
      </c>
      <c r="AQ30" s="174">
        <f>'Project Costs'!$V30*AQ$2</f>
        <v>0</v>
      </c>
      <c r="AR30" s="174">
        <f>'Project Costs'!$V30*AR$2</f>
        <v>0</v>
      </c>
      <c r="AS30" s="174">
        <f>'Project Costs'!$V30*AS$2</f>
        <v>0</v>
      </c>
      <c r="AT30" s="174">
        <f>'Project Costs'!$V30*AT$2</f>
        <v>0</v>
      </c>
      <c r="AU30" s="174">
        <f>'Project Costs'!$V30*AU$2</f>
        <v>0</v>
      </c>
      <c r="AV30" s="174">
        <f>'Project Costs'!$V30*AV$2</f>
        <v>0</v>
      </c>
      <c r="AW30" s="174">
        <f>'Project Costs'!$V30*AW$2</f>
        <v>0</v>
      </c>
      <c r="AX30" s="174">
        <f>'Project Costs'!$V30*AX$2</f>
        <v>0</v>
      </c>
      <c r="AY30" s="174">
        <f>'Project Costs'!$V30*AY$2</f>
        <v>0</v>
      </c>
      <c r="AZ30" s="174">
        <f>'Project Costs'!$V30*AZ$2</f>
        <v>0</v>
      </c>
      <c r="BA30" s="174">
        <f>'Project Costs'!$V30*BA$2</f>
        <v>0</v>
      </c>
      <c r="BB30" s="174">
        <f>'Project Costs'!$V30*BB$2</f>
        <v>0</v>
      </c>
    </row>
    <row r="31" spans="1:54" ht="12.75" customHeight="1" x14ac:dyDescent="0.2">
      <c r="A31" s="193" t="s">
        <v>5</v>
      </c>
      <c r="B31" s="178">
        <f>'Project Costs'!Q31</f>
        <v>0</v>
      </c>
      <c r="C31" s="179">
        <f t="shared" si="2"/>
        <v>0</v>
      </c>
      <c r="D31" s="180">
        <f t="shared" si="3"/>
        <v>0</v>
      </c>
      <c r="E31" s="174">
        <f>'Project Costs'!$V31*E$2</f>
        <v>0</v>
      </c>
      <c r="F31" s="174">
        <f>'Project Costs'!$V31*F$2</f>
        <v>0</v>
      </c>
      <c r="G31" s="174">
        <f>'Project Costs'!$V31*G$2</f>
        <v>0</v>
      </c>
      <c r="H31" s="174">
        <f>'Project Costs'!$V31*H$2</f>
        <v>0</v>
      </c>
      <c r="I31" s="174">
        <f>'Project Costs'!$V31*I$2</f>
        <v>0</v>
      </c>
      <c r="J31" s="174">
        <f>'Project Costs'!$V31*J$2</f>
        <v>0</v>
      </c>
      <c r="K31" s="174">
        <f>'Project Costs'!$V31*K$2</f>
        <v>0</v>
      </c>
      <c r="L31" s="174">
        <f>'Project Costs'!$V31*L$2</f>
        <v>0</v>
      </c>
      <c r="M31" s="174">
        <f>'Project Costs'!$V31*M$2</f>
        <v>0</v>
      </c>
      <c r="N31" s="174">
        <f>'Project Costs'!$V31*N$2</f>
        <v>0</v>
      </c>
      <c r="O31" s="174">
        <f>'Project Costs'!$V31*O$2</f>
        <v>0</v>
      </c>
      <c r="P31" s="174">
        <f>'Project Costs'!$V31*P$2</f>
        <v>0</v>
      </c>
      <c r="Q31" s="174">
        <f>'Project Costs'!$V31*Q$2</f>
        <v>0</v>
      </c>
      <c r="R31" s="174">
        <f>'Project Costs'!$V31*R$2</f>
        <v>0</v>
      </c>
      <c r="S31" s="174">
        <f>'Project Costs'!$V31*S$2</f>
        <v>0</v>
      </c>
      <c r="T31" s="174">
        <f>'Project Costs'!$V31*T$2</f>
        <v>0</v>
      </c>
      <c r="U31" s="174">
        <f>'Project Costs'!$V31*U$2</f>
        <v>0</v>
      </c>
      <c r="V31" s="174">
        <f>'Project Costs'!$V31*V$2</f>
        <v>0</v>
      </c>
      <c r="W31" s="174">
        <f>'Project Costs'!$V31*W$2</f>
        <v>0</v>
      </c>
      <c r="X31" s="174">
        <f>'Project Costs'!$V31*X$2</f>
        <v>0</v>
      </c>
      <c r="Y31" s="174">
        <f>'Project Costs'!$V31*Y$2</f>
        <v>0</v>
      </c>
      <c r="Z31" s="174">
        <f>'Project Costs'!$V31*Z$2</f>
        <v>0</v>
      </c>
      <c r="AA31" s="174">
        <f>'Project Costs'!$V31*AA$2</f>
        <v>0</v>
      </c>
      <c r="AB31" s="174">
        <f>'Project Costs'!$V31*AB$2</f>
        <v>0</v>
      </c>
      <c r="AC31" s="174">
        <f>'Project Costs'!$V31*AC$2</f>
        <v>0</v>
      </c>
      <c r="AD31" s="174">
        <f>'Project Costs'!$V31*AD$2</f>
        <v>0</v>
      </c>
      <c r="AE31" s="174">
        <f>'Project Costs'!$V31*AE$2</f>
        <v>0</v>
      </c>
      <c r="AF31" s="174">
        <f>'Project Costs'!$V31*AF$2</f>
        <v>0</v>
      </c>
      <c r="AG31" s="174">
        <f>'Project Costs'!$V31*AG$2</f>
        <v>0</v>
      </c>
      <c r="AH31" s="174">
        <f>'Project Costs'!$V31*AH$2</f>
        <v>0</v>
      </c>
      <c r="AI31" s="174">
        <f>'Project Costs'!$V31*AI$2</f>
        <v>0</v>
      </c>
      <c r="AJ31" s="174">
        <f>'Project Costs'!$V31*AJ$2</f>
        <v>0</v>
      </c>
      <c r="AK31" s="174">
        <f>'Project Costs'!$V31*AK$2</f>
        <v>0</v>
      </c>
      <c r="AL31" s="174">
        <f>'Project Costs'!$V31*AL$2</f>
        <v>0</v>
      </c>
      <c r="AM31" s="174">
        <f>'Project Costs'!$V31*AM$2</f>
        <v>0</v>
      </c>
      <c r="AN31" s="361">
        <f>'Project Costs'!$V31*AN$2</f>
        <v>0</v>
      </c>
      <c r="AO31" s="174">
        <f>'Project Costs'!$V31*AO$2</f>
        <v>0</v>
      </c>
      <c r="AP31" s="174">
        <f>'Project Costs'!$V31*AP$2</f>
        <v>0</v>
      </c>
      <c r="AQ31" s="174">
        <f>'Project Costs'!$V31*AQ$2</f>
        <v>0</v>
      </c>
      <c r="AR31" s="174">
        <f>'Project Costs'!$V31*AR$2</f>
        <v>0</v>
      </c>
      <c r="AS31" s="174">
        <f>'Project Costs'!$V31*AS$2</f>
        <v>0</v>
      </c>
      <c r="AT31" s="174">
        <f>'Project Costs'!$V31*AT$2</f>
        <v>0</v>
      </c>
      <c r="AU31" s="174">
        <f>'Project Costs'!$V31*AU$2</f>
        <v>0</v>
      </c>
      <c r="AV31" s="174">
        <f>'Project Costs'!$V31*AV$2</f>
        <v>0</v>
      </c>
      <c r="AW31" s="174">
        <f>'Project Costs'!$V31*AW$2</f>
        <v>0</v>
      </c>
      <c r="AX31" s="174">
        <f>'Project Costs'!$V31*AX$2</f>
        <v>0</v>
      </c>
      <c r="AY31" s="174">
        <f>'Project Costs'!$V31*AY$2</f>
        <v>0</v>
      </c>
      <c r="AZ31" s="174">
        <f>'Project Costs'!$V31*AZ$2</f>
        <v>0</v>
      </c>
      <c r="BA31" s="174">
        <f>'Project Costs'!$V31*BA$2</f>
        <v>0</v>
      </c>
      <c r="BB31" s="174">
        <f>'Project Costs'!$V31*BB$2</f>
        <v>0</v>
      </c>
    </row>
    <row r="32" spans="1:54" ht="12.75" customHeight="1" x14ac:dyDescent="0.2">
      <c r="A32" s="193" t="s">
        <v>5</v>
      </c>
      <c r="B32" s="178">
        <f>'Project Costs'!Q32</f>
        <v>0</v>
      </c>
      <c r="C32" s="179">
        <f t="shared" si="2"/>
        <v>0</v>
      </c>
      <c r="D32" s="180">
        <f t="shared" si="3"/>
        <v>0</v>
      </c>
      <c r="E32" s="174">
        <f>'Project Costs'!$V32*E$2</f>
        <v>0</v>
      </c>
      <c r="F32" s="174">
        <f>'Project Costs'!$V32*F$2</f>
        <v>0</v>
      </c>
      <c r="G32" s="174">
        <f>'Project Costs'!$V32*G$2</f>
        <v>0</v>
      </c>
      <c r="H32" s="174">
        <f>'Project Costs'!$V32*H$2</f>
        <v>0</v>
      </c>
      <c r="I32" s="174">
        <f>'Project Costs'!$V32*I$2</f>
        <v>0</v>
      </c>
      <c r="J32" s="174">
        <f>'Project Costs'!$V32*J$2</f>
        <v>0</v>
      </c>
      <c r="K32" s="174">
        <f>'Project Costs'!$V32*K$2</f>
        <v>0</v>
      </c>
      <c r="L32" s="174">
        <f>'Project Costs'!$V32*L$2</f>
        <v>0</v>
      </c>
      <c r="M32" s="174">
        <f>'Project Costs'!$V32*M$2</f>
        <v>0</v>
      </c>
      <c r="N32" s="174">
        <f>'Project Costs'!$V32*N$2</f>
        <v>0</v>
      </c>
      <c r="O32" s="174">
        <f>'Project Costs'!$V32*O$2</f>
        <v>0</v>
      </c>
      <c r="P32" s="174">
        <f>'Project Costs'!$V32*P$2</f>
        <v>0</v>
      </c>
      <c r="Q32" s="174">
        <f>'Project Costs'!$V32*Q$2</f>
        <v>0</v>
      </c>
      <c r="R32" s="174">
        <f>'Project Costs'!$V32*R$2</f>
        <v>0</v>
      </c>
      <c r="S32" s="174">
        <f>'Project Costs'!$V32*S$2</f>
        <v>0</v>
      </c>
      <c r="T32" s="174">
        <f>'Project Costs'!$V32*T$2</f>
        <v>0</v>
      </c>
      <c r="U32" s="174">
        <f>'Project Costs'!$V32*U$2</f>
        <v>0</v>
      </c>
      <c r="V32" s="174">
        <f>'Project Costs'!$V32*V$2</f>
        <v>0</v>
      </c>
      <c r="W32" s="174">
        <f>'Project Costs'!$V32*W$2</f>
        <v>0</v>
      </c>
      <c r="X32" s="174">
        <f>'Project Costs'!$V32*X$2</f>
        <v>0</v>
      </c>
      <c r="Y32" s="174">
        <f>'Project Costs'!$V32*Y$2</f>
        <v>0</v>
      </c>
      <c r="Z32" s="174">
        <f>'Project Costs'!$V32*Z$2</f>
        <v>0</v>
      </c>
      <c r="AA32" s="174">
        <f>'Project Costs'!$V32*AA$2</f>
        <v>0</v>
      </c>
      <c r="AB32" s="174">
        <f>'Project Costs'!$V32*AB$2</f>
        <v>0</v>
      </c>
      <c r="AC32" s="174">
        <f>'Project Costs'!$V32*AC$2</f>
        <v>0</v>
      </c>
      <c r="AD32" s="174">
        <f>'Project Costs'!$V32*AD$2</f>
        <v>0</v>
      </c>
      <c r="AE32" s="174">
        <f>'Project Costs'!$V32*AE$2</f>
        <v>0</v>
      </c>
      <c r="AF32" s="174">
        <f>'Project Costs'!$V32*AF$2</f>
        <v>0</v>
      </c>
      <c r="AG32" s="174">
        <f>'Project Costs'!$V32*AG$2</f>
        <v>0</v>
      </c>
      <c r="AH32" s="174">
        <f>'Project Costs'!$V32*AH$2</f>
        <v>0</v>
      </c>
      <c r="AI32" s="174">
        <f>'Project Costs'!$V32*AI$2</f>
        <v>0</v>
      </c>
      <c r="AJ32" s="174">
        <f>'Project Costs'!$V32*AJ$2</f>
        <v>0</v>
      </c>
      <c r="AK32" s="174">
        <f>'Project Costs'!$V32*AK$2</f>
        <v>0</v>
      </c>
      <c r="AL32" s="174">
        <f>'Project Costs'!$V32*AL$2</f>
        <v>0</v>
      </c>
      <c r="AM32" s="174">
        <f>'Project Costs'!$V32*AM$2</f>
        <v>0</v>
      </c>
      <c r="AN32" s="361">
        <f>'Project Costs'!$V32*AN$2</f>
        <v>0</v>
      </c>
      <c r="AO32" s="174">
        <f>'Project Costs'!$V32*AO$2</f>
        <v>0</v>
      </c>
      <c r="AP32" s="174">
        <f>'Project Costs'!$V32*AP$2</f>
        <v>0</v>
      </c>
      <c r="AQ32" s="174">
        <f>'Project Costs'!$V32*AQ$2</f>
        <v>0</v>
      </c>
      <c r="AR32" s="174">
        <f>'Project Costs'!$V32*AR$2</f>
        <v>0</v>
      </c>
      <c r="AS32" s="174">
        <f>'Project Costs'!$V32*AS$2</f>
        <v>0</v>
      </c>
      <c r="AT32" s="174">
        <f>'Project Costs'!$V32*AT$2</f>
        <v>0</v>
      </c>
      <c r="AU32" s="174">
        <f>'Project Costs'!$V32*AU$2</f>
        <v>0</v>
      </c>
      <c r="AV32" s="174">
        <f>'Project Costs'!$V32*AV$2</f>
        <v>0</v>
      </c>
      <c r="AW32" s="174">
        <f>'Project Costs'!$V32*AW$2</f>
        <v>0</v>
      </c>
      <c r="AX32" s="174">
        <f>'Project Costs'!$V32*AX$2</f>
        <v>0</v>
      </c>
      <c r="AY32" s="174">
        <f>'Project Costs'!$V32*AY$2</f>
        <v>0</v>
      </c>
      <c r="AZ32" s="174">
        <f>'Project Costs'!$V32*AZ$2</f>
        <v>0</v>
      </c>
      <c r="BA32" s="174">
        <f>'Project Costs'!$V32*BA$2</f>
        <v>0</v>
      </c>
      <c r="BB32" s="174">
        <f>'Project Costs'!$V32*BB$2</f>
        <v>0</v>
      </c>
    </row>
    <row r="33" spans="1:54" ht="12.75" customHeight="1" x14ac:dyDescent="0.2">
      <c r="A33" s="193" t="str">
        <f>'Project Costs'!B33</f>
        <v xml:space="preserve"> </v>
      </c>
      <c r="B33" s="178">
        <f>'Project Costs'!Q33</f>
        <v>0</v>
      </c>
      <c r="C33" s="179">
        <f t="shared" si="2"/>
        <v>0</v>
      </c>
      <c r="D33" s="180">
        <f t="shared" si="3"/>
        <v>0</v>
      </c>
      <c r="E33" s="174">
        <f>'Project Costs'!$V33*E$2</f>
        <v>0</v>
      </c>
      <c r="F33" s="174">
        <f>'Project Costs'!$V33*F$2</f>
        <v>0</v>
      </c>
      <c r="G33" s="174">
        <f>'Project Costs'!$V33*G$2</f>
        <v>0</v>
      </c>
      <c r="H33" s="174">
        <f>'Project Costs'!$V33*H$2</f>
        <v>0</v>
      </c>
      <c r="I33" s="174">
        <f>'Project Costs'!$V33*I$2</f>
        <v>0</v>
      </c>
      <c r="J33" s="174">
        <f>'Project Costs'!$V33*J$2</f>
        <v>0</v>
      </c>
      <c r="K33" s="174">
        <f>'Project Costs'!$V33*K$2</f>
        <v>0</v>
      </c>
      <c r="L33" s="174">
        <f>'Project Costs'!$V33*L$2</f>
        <v>0</v>
      </c>
      <c r="M33" s="174">
        <f>'Project Costs'!$V33*M$2</f>
        <v>0</v>
      </c>
      <c r="N33" s="174">
        <f>'Project Costs'!$V33*N$2</f>
        <v>0</v>
      </c>
      <c r="O33" s="174">
        <f>'Project Costs'!$V33*O$2</f>
        <v>0</v>
      </c>
      <c r="P33" s="174">
        <f>'Project Costs'!$V33*P$2</f>
        <v>0</v>
      </c>
      <c r="Q33" s="174">
        <f>'Project Costs'!$V33*Q$2</f>
        <v>0</v>
      </c>
      <c r="R33" s="174">
        <f>'Project Costs'!$V33*R$2</f>
        <v>0</v>
      </c>
      <c r="S33" s="174">
        <f>'Project Costs'!$V33*S$2</f>
        <v>0</v>
      </c>
      <c r="T33" s="174">
        <f>'Project Costs'!$V33*T$2</f>
        <v>0</v>
      </c>
      <c r="U33" s="174">
        <f>'Project Costs'!$V33*U$2</f>
        <v>0</v>
      </c>
      <c r="V33" s="174">
        <f>'Project Costs'!$V33*V$2</f>
        <v>0</v>
      </c>
      <c r="W33" s="174">
        <f>'Project Costs'!$V33*W$2</f>
        <v>0</v>
      </c>
      <c r="X33" s="174">
        <f>'Project Costs'!$V33*X$2</f>
        <v>0</v>
      </c>
      <c r="Y33" s="174">
        <f>'Project Costs'!$V33*Y$2</f>
        <v>0</v>
      </c>
      <c r="Z33" s="174">
        <f>'Project Costs'!$V33*Z$2</f>
        <v>0</v>
      </c>
      <c r="AA33" s="174">
        <f>'Project Costs'!$V33*AA$2</f>
        <v>0</v>
      </c>
      <c r="AB33" s="174">
        <f>'Project Costs'!$V33*AB$2</f>
        <v>0</v>
      </c>
      <c r="AC33" s="174">
        <f>'Project Costs'!$V33*AC$2</f>
        <v>0</v>
      </c>
      <c r="AD33" s="174">
        <f>'Project Costs'!$V33*AD$2</f>
        <v>0</v>
      </c>
      <c r="AE33" s="174">
        <f>'Project Costs'!$V33*AE$2</f>
        <v>0</v>
      </c>
      <c r="AF33" s="174">
        <f>'Project Costs'!$V33*AF$2</f>
        <v>0</v>
      </c>
      <c r="AG33" s="174">
        <f>'Project Costs'!$V33*AG$2</f>
        <v>0</v>
      </c>
      <c r="AH33" s="174">
        <f>'Project Costs'!$V33*AH$2</f>
        <v>0</v>
      </c>
      <c r="AI33" s="174">
        <f>'Project Costs'!$V33*AI$2</f>
        <v>0</v>
      </c>
      <c r="AJ33" s="174">
        <f>'Project Costs'!$V33*AJ$2</f>
        <v>0</v>
      </c>
      <c r="AK33" s="174">
        <f>'Project Costs'!$V33*AK$2</f>
        <v>0</v>
      </c>
      <c r="AL33" s="174">
        <f>'Project Costs'!$V33*AL$2</f>
        <v>0</v>
      </c>
      <c r="AM33" s="174">
        <f>'Project Costs'!$V33*AM$2</f>
        <v>0</v>
      </c>
      <c r="AN33" s="361">
        <f>'Project Costs'!$V33*AN$2</f>
        <v>0</v>
      </c>
      <c r="AO33" s="174">
        <f>'Project Costs'!$V33*AO$2</f>
        <v>0</v>
      </c>
      <c r="AP33" s="174">
        <f>'Project Costs'!$V33*AP$2</f>
        <v>0</v>
      </c>
      <c r="AQ33" s="174">
        <f>'Project Costs'!$V33*AQ$2</f>
        <v>0</v>
      </c>
      <c r="AR33" s="174">
        <f>'Project Costs'!$V33*AR$2</f>
        <v>0</v>
      </c>
      <c r="AS33" s="174">
        <f>'Project Costs'!$V33*AS$2</f>
        <v>0</v>
      </c>
      <c r="AT33" s="174">
        <f>'Project Costs'!$V33*AT$2</f>
        <v>0</v>
      </c>
      <c r="AU33" s="174">
        <f>'Project Costs'!$V33*AU$2</f>
        <v>0</v>
      </c>
      <c r="AV33" s="174">
        <f>'Project Costs'!$V33*AV$2</f>
        <v>0</v>
      </c>
      <c r="AW33" s="174">
        <f>'Project Costs'!$V33*AW$2</f>
        <v>0</v>
      </c>
      <c r="AX33" s="174">
        <f>'Project Costs'!$V33*AX$2</f>
        <v>0</v>
      </c>
      <c r="AY33" s="174">
        <f>'Project Costs'!$V33*AY$2</f>
        <v>0</v>
      </c>
      <c r="AZ33" s="174">
        <f>'Project Costs'!$V33*AZ$2</f>
        <v>0</v>
      </c>
      <c r="BA33" s="174">
        <f>'Project Costs'!$V33*BA$2</f>
        <v>0</v>
      </c>
      <c r="BB33" s="174">
        <f>'Project Costs'!$V33*BB$2</f>
        <v>0</v>
      </c>
    </row>
    <row r="34" spans="1:54" ht="12.75" customHeight="1" x14ac:dyDescent="0.2">
      <c r="A34" s="193" t="str">
        <f>'Project Costs'!B34</f>
        <v xml:space="preserve"> </v>
      </c>
      <c r="B34" s="178">
        <f>'Project Costs'!Q34</f>
        <v>0</v>
      </c>
      <c r="C34" s="179">
        <f t="shared" si="2"/>
        <v>0</v>
      </c>
      <c r="D34" s="180">
        <f t="shared" si="3"/>
        <v>0</v>
      </c>
      <c r="E34" s="174">
        <f>'Project Costs'!$V34*E$2</f>
        <v>0</v>
      </c>
      <c r="F34" s="174">
        <f>'Project Costs'!$V34*F$2</f>
        <v>0</v>
      </c>
      <c r="G34" s="174">
        <f>'Project Costs'!$V34*G$2</f>
        <v>0</v>
      </c>
      <c r="H34" s="174">
        <f>'Project Costs'!$V34*H$2</f>
        <v>0</v>
      </c>
      <c r="I34" s="174">
        <f>'Project Costs'!$V34*I$2</f>
        <v>0</v>
      </c>
      <c r="J34" s="174">
        <f>'Project Costs'!$V34*J$2</f>
        <v>0</v>
      </c>
      <c r="K34" s="174">
        <f>'Project Costs'!$V34*K$2</f>
        <v>0</v>
      </c>
      <c r="L34" s="174">
        <f>'Project Costs'!$V34*L$2</f>
        <v>0</v>
      </c>
      <c r="M34" s="174">
        <f>'Project Costs'!$V34*M$2</f>
        <v>0</v>
      </c>
      <c r="N34" s="174">
        <f>'Project Costs'!$V34*N$2</f>
        <v>0</v>
      </c>
      <c r="O34" s="174">
        <f>'Project Costs'!$V34*O$2</f>
        <v>0</v>
      </c>
      <c r="P34" s="174">
        <f>'Project Costs'!$V34*P$2</f>
        <v>0</v>
      </c>
      <c r="Q34" s="174">
        <f>'Project Costs'!$V34*Q$2</f>
        <v>0</v>
      </c>
      <c r="R34" s="174">
        <f>'Project Costs'!$V34*R$2</f>
        <v>0</v>
      </c>
      <c r="S34" s="174">
        <f>'Project Costs'!$V34*S$2</f>
        <v>0</v>
      </c>
      <c r="T34" s="174">
        <f>'Project Costs'!$V34*T$2</f>
        <v>0</v>
      </c>
      <c r="U34" s="174">
        <f>'Project Costs'!$V34*U$2</f>
        <v>0</v>
      </c>
      <c r="V34" s="174">
        <f>'Project Costs'!$V34*V$2</f>
        <v>0</v>
      </c>
      <c r="W34" s="174">
        <f>'Project Costs'!$V34*W$2</f>
        <v>0</v>
      </c>
      <c r="X34" s="174">
        <f>'Project Costs'!$V34*X$2</f>
        <v>0</v>
      </c>
      <c r="Y34" s="174">
        <f>'Project Costs'!$V34*Y$2</f>
        <v>0</v>
      </c>
      <c r="Z34" s="174">
        <f>'Project Costs'!$V34*Z$2</f>
        <v>0</v>
      </c>
      <c r="AA34" s="174">
        <f>'Project Costs'!$V34*AA$2</f>
        <v>0</v>
      </c>
      <c r="AB34" s="174">
        <f>'Project Costs'!$V34*AB$2</f>
        <v>0</v>
      </c>
      <c r="AC34" s="174">
        <f>'Project Costs'!$V34*AC$2</f>
        <v>0</v>
      </c>
      <c r="AD34" s="174">
        <f>'Project Costs'!$V34*AD$2</f>
        <v>0</v>
      </c>
      <c r="AE34" s="174">
        <f>'Project Costs'!$V34*AE$2</f>
        <v>0</v>
      </c>
      <c r="AF34" s="174">
        <f>'Project Costs'!$V34*AF$2</f>
        <v>0</v>
      </c>
      <c r="AG34" s="174">
        <f>'Project Costs'!$V34*AG$2</f>
        <v>0</v>
      </c>
      <c r="AH34" s="174">
        <f>'Project Costs'!$V34*AH$2</f>
        <v>0</v>
      </c>
      <c r="AI34" s="174">
        <f>'Project Costs'!$V34*AI$2</f>
        <v>0</v>
      </c>
      <c r="AJ34" s="174">
        <f>'Project Costs'!$V34*AJ$2</f>
        <v>0</v>
      </c>
      <c r="AK34" s="174">
        <f>'Project Costs'!$V34*AK$2</f>
        <v>0</v>
      </c>
      <c r="AL34" s="174">
        <f>'Project Costs'!$V34*AL$2</f>
        <v>0</v>
      </c>
      <c r="AM34" s="174">
        <f>'Project Costs'!$V34*AM$2</f>
        <v>0</v>
      </c>
      <c r="AN34" s="361">
        <f>'Project Costs'!$V34*AN$2</f>
        <v>0</v>
      </c>
      <c r="AO34" s="174">
        <f>'Project Costs'!$V34*AO$2</f>
        <v>0</v>
      </c>
      <c r="AP34" s="174">
        <f>'Project Costs'!$V34*AP$2</f>
        <v>0</v>
      </c>
      <c r="AQ34" s="174">
        <f>'Project Costs'!$V34*AQ$2</f>
        <v>0</v>
      </c>
      <c r="AR34" s="174">
        <f>'Project Costs'!$V34*AR$2</f>
        <v>0</v>
      </c>
      <c r="AS34" s="174">
        <f>'Project Costs'!$V34*AS$2</f>
        <v>0</v>
      </c>
      <c r="AT34" s="174">
        <f>'Project Costs'!$V34*AT$2</f>
        <v>0</v>
      </c>
      <c r="AU34" s="174">
        <f>'Project Costs'!$V34*AU$2</f>
        <v>0</v>
      </c>
      <c r="AV34" s="174">
        <f>'Project Costs'!$V34*AV$2</f>
        <v>0</v>
      </c>
      <c r="AW34" s="174">
        <f>'Project Costs'!$V34*AW$2</f>
        <v>0</v>
      </c>
      <c r="AX34" s="174">
        <f>'Project Costs'!$V34*AX$2</f>
        <v>0</v>
      </c>
      <c r="AY34" s="174">
        <f>'Project Costs'!$V34*AY$2</f>
        <v>0</v>
      </c>
      <c r="AZ34" s="174">
        <f>'Project Costs'!$V34*AZ$2</f>
        <v>0</v>
      </c>
      <c r="BA34" s="174">
        <f>'Project Costs'!$V34*BA$2</f>
        <v>0</v>
      </c>
      <c r="BB34" s="174">
        <f>'Project Costs'!$V34*BB$2</f>
        <v>0</v>
      </c>
    </row>
    <row r="35" spans="1:54" ht="12.75" customHeight="1" x14ac:dyDescent="0.2">
      <c r="A35" s="193" t="str">
        <f>'Project Costs'!B35</f>
        <v xml:space="preserve"> </v>
      </c>
      <c r="B35" s="178">
        <f>'Project Costs'!Q35</f>
        <v>0</v>
      </c>
      <c r="C35" s="179">
        <f t="shared" si="2"/>
        <v>0</v>
      </c>
      <c r="D35" s="180">
        <f t="shared" si="3"/>
        <v>0</v>
      </c>
      <c r="E35" s="174">
        <f>'Project Costs'!$V35*E$2</f>
        <v>0</v>
      </c>
      <c r="F35" s="174">
        <f>'Project Costs'!$V35*F$2</f>
        <v>0</v>
      </c>
      <c r="G35" s="174">
        <f>'Project Costs'!$V35*G$2</f>
        <v>0</v>
      </c>
      <c r="H35" s="174">
        <f>'Project Costs'!$V35*H$2</f>
        <v>0</v>
      </c>
      <c r="I35" s="174">
        <f>'Project Costs'!$V35*I$2</f>
        <v>0</v>
      </c>
      <c r="J35" s="174">
        <f>'Project Costs'!$V35*J$2</f>
        <v>0</v>
      </c>
      <c r="K35" s="174">
        <f>'Project Costs'!$V35*K$2</f>
        <v>0</v>
      </c>
      <c r="L35" s="174">
        <f>'Project Costs'!$V35*L$2</f>
        <v>0</v>
      </c>
      <c r="M35" s="174">
        <f>'Project Costs'!$V35*M$2</f>
        <v>0</v>
      </c>
      <c r="N35" s="174">
        <f>'Project Costs'!$V35*N$2</f>
        <v>0</v>
      </c>
      <c r="O35" s="174">
        <f>'Project Costs'!$V35*O$2</f>
        <v>0</v>
      </c>
      <c r="P35" s="174">
        <f>'Project Costs'!$V35*P$2</f>
        <v>0</v>
      </c>
      <c r="Q35" s="174">
        <f>'Project Costs'!$V35*Q$2</f>
        <v>0</v>
      </c>
      <c r="R35" s="174">
        <f>'Project Costs'!$V35*R$2</f>
        <v>0</v>
      </c>
      <c r="S35" s="174">
        <f>'Project Costs'!$V35*S$2</f>
        <v>0</v>
      </c>
      <c r="T35" s="174">
        <f>'Project Costs'!$V35*T$2</f>
        <v>0</v>
      </c>
      <c r="U35" s="174">
        <f>'Project Costs'!$V35*U$2</f>
        <v>0</v>
      </c>
      <c r="V35" s="174">
        <f>'Project Costs'!$V35*V$2</f>
        <v>0</v>
      </c>
      <c r="W35" s="174">
        <f>'Project Costs'!$V35*W$2</f>
        <v>0</v>
      </c>
      <c r="X35" s="174">
        <f>'Project Costs'!$V35*X$2</f>
        <v>0</v>
      </c>
      <c r="Y35" s="174">
        <f>'Project Costs'!$V35*Y$2</f>
        <v>0</v>
      </c>
      <c r="Z35" s="174">
        <f>'Project Costs'!$V35*Z$2</f>
        <v>0</v>
      </c>
      <c r="AA35" s="174">
        <f>'Project Costs'!$V35*AA$2</f>
        <v>0</v>
      </c>
      <c r="AB35" s="174">
        <f>'Project Costs'!$V35*AB$2</f>
        <v>0</v>
      </c>
      <c r="AC35" s="174">
        <f>'Project Costs'!$V35*AC$2</f>
        <v>0</v>
      </c>
      <c r="AD35" s="174">
        <f>'Project Costs'!$V35*AD$2</f>
        <v>0</v>
      </c>
      <c r="AE35" s="174">
        <f>'Project Costs'!$V35*AE$2</f>
        <v>0</v>
      </c>
      <c r="AF35" s="174">
        <f>'Project Costs'!$V35*AF$2</f>
        <v>0</v>
      </c>
      <c r="AG35" s="174">
        <f>'Project Costs'!$V35*AG$2</f>
        <v>0</v>
      </c>
      <c r="AH35" s="174">
        <f>'Project Costs'!$V35*AH$2</f>
        <v>0</v>
      </c>
      <c r="AI35" s="174">
        <f>'Project Costs'!$V35*AI$2</f>
        <v>0</v>
      </c>
      <c r="AJ35" s="174">
        <f>'Project Costs'!$V35*AJ$2</f>
        <v>0</v>
      </c>
      <c r="AK35" s="174">
        <f>'Project Costs'!$V35*AK$2</f>
        <v>0</v>
      </c>
      <c r="AL35" s="174">
        <f>'Project Costs'!$V35*AL$2</f>
        <v>0</v>
      </c>
      <c r="AM35" s="174">
        <f>'Project Costs'!$V35*AM$2</f>
        <v>0</v>
      </c>
      <c r="AN35" s="361">
        <f>'Project Costs'!$V35*AN$2</f>
        <v>0</v>
      </c>
      <c r="AO35" s="174">
        <f>'Project Costs'!$V35*AO$2</f>
        <v>0</v>
      </c>
      <c r="AP35" s="174">
        <f>'Project Costs'!$V35*AP$2</f>
        <v>0</v>
      </c>
      <c r="AQ35" s="174">
        <f>'Project Costs'!$V35*AQ$2</f>
        <v>0</v>
      </c>
      <c r="AR35" s="174">
        <f>'Project Costs'!$V35*AR$2</f>
        <v>0</v>
      </c>
      <c r="AS35" s="174">
        <f>'Project Costs'!$V35*AS$2</f>
        <v>0</v>
      </c>
      <c r="AT35" s="174">
        <f>'Project Costs'!$V35*AT$2</f>
        <v>0</v>
      </c>
      <c r="AU35" s="174">
        <f>'Project Costs'!$V35*AU$2</f>
        <v>0</v>
      </c>
      <c r="AV35" s="174">
        <f>'Project Costs'!$V35*AV$2</f>
        <v>0</v>
      </c>
      <c r="AW35" s="174">
        <f>'Project Costs'!$V35*AW$2</f>
        <v>0</v>
      </c>
      <c r="AX35" s="174">
        <f>'Project Costs'!$V35*AX$2</f>
        <v>0</v>
      </c>
      <c r="AY35" s="174">
        <f>'Project Costs'!$V35*AY$2</f>
        <v>0</v>
      </c>
      <c r="AZ35" s="174">
        <f>'Project Costs'!$V35*AZ$2</f>
        <v>0</v>
      </c>
      <c r="BA35" s="174">
        <f>'Project Costs'!$V35*BA$2</f>
        <v>0</v>
      </c>
      <c r="BB35" s="174">
        <f>'Project Costs'!$V35*BB$2</f>
        <v>0</v>
      </c>
    </row>
    <row r="36" spans="1:54" ht="12.75" customHeight="1" x14ac:dyDescent="0.2">
      <c r="A36" s="193" t="str">
        <f>'Project Costs'!B36</f>
        <v xml:space="preserve"> </v>
      </c>
      <c r="B36" s="178">
        <f>'Project Costs'!Q36</f>
        <v>0</v>
      </c>
      <c r="C36" s="179">
        <f t="shared" si="2"/>
        <v>0</v>
      </c>
      <c r="D36" s="180">
        <f t="shared" si="3"/>
        <v>0</v>
      </c>
      <c r="E36" s="174">
        <f>'Project Costs'!$V36*E$2</f>
        <v>0</v>
      </c>
      <c r="F36" s="174">
        <f>'Project Costs'!$V36*F$2</f>
        <v>0</v>
      </c>
      <c r="G36" s="174">
        <f>'Project Costs'!$V36*G$2</f>
        <v>0</v>
      </c>
      <c r="H36" s="174">
        <f>'Project Costs'!$V36*H$2</f>
        <v>0</v>
      </c>
      <c r="I36" s="174">
        <f>'Project Costs'!$V36*I$2</f>
        <v>0</v>
      </c>
      <c r="J36" s="174">
        <f>'Project Costs'!$V36*J$2</f>
        <v>0</v>
      </c>
      <c r="K36" s="174">
        <f>'Project Costs'!$V36*K$2</f>
        <v>0</v>
      </c>
      <c r="L36" s="174">
        <f>'Project Costs'!$V36*L$2</f>
        <v>0</v>
      </c>
      <c r="M36" s="174">
        <f>'Project Costs'!$V36*M$2</f>
        <v>0</v>
      </c>
      <c r="N36" s="174">
        <f>'Project Costs'!$V36*N$2</f>
        <v>0</v>
      </c>
      <c r="O36" s="174">
        <f>'Project Costs'!$V36*O$2</f>
        <v>0</v>
      </c>
      <c r="P36" s="174">
        <f>'Project Costs'!$V36*P$2</f>
        <v>0</v>
      </c>
      <c r="Q36" s="174">
        <f>'Project Costs'!$V36*Q$2</f>
        <v>0</v>
      </c>
      <c r="R36" s="174">
        <f>'Project Costs'!$V36*R$2</f>
        <v>0</v>
      </c>
      <c r="S36" s="174">
        <f>'Project Costs'!$V36*S$2</f>
        <v>0</v>
      </c>
      <c r="T36" s="174">
        <f>'Project Costs'!$V36*T$2</f>
        <v>0</v>
      </c>
      <c r="U36" s="174">
        <f>'Project Costs'!$V36*U$2</f>
        <v>0</v>
      </c>
      <c r="V36" s="174">
        <f>'Project Costs'!$V36*V$2</f>
        <v>0</v>
      </c>
      <c r="W36" s="174">
        <f>'Project Costs'!$V36*W$2</f>
        <v>0</v>
      </c>
      <c r="X36" s="174">
        <f>'Project Costs'!$V36*X$2</f>
        <v>0</v>
      </c>
      <c r="Y36" s="174">
        <f>'Project Costs'!$V36*Y$2</f>
        <v>0</v>
      </c>
      <c r="Z36" s="174">
        <f>'Project Costs'!$V36*Z$2</f>
        <v>0</v>
      </c>
      <c r="AA36" s="174">
        <f>'Project Costs'!$V36*AA$2</f>
        <v>0</v>
      </c>
      <c r="AB36" s="174">
        <f>'Project Costs'!$V36*AB$2</f>
        <v>0</v>
      </c>
      <c r="AC36" s="174">
        <f>'Project Costs'!$V36*AC$2</f>
        <v>0</v>
      </c>
      <c r="AD36" s="174">
        <f>'Project Costs'!$V36*AD$2</f>
        <v>0</v>
      </c>
      <c r="AE36" s="174">
        <f>'Project Costs'!$V36*AE$2</f>
        <v>0</v>
      </c>
      <c r="AF36" s="174">
        <f>'Project Costs'!$V36*AF$2</f>
        <v>0</v>
      </c>
      <c r="AG36" s="174">
        <f>'Project Costs'!$V36*AG$2</f>
        <v>0</v>
      </c>
      <c r="AH36" s="174">
        <f>'Project Costs'!$V36*AH$2</f>
        <v>0</v>
      </c>
      <c r="AI36" s="174">
        <f>'Project Costs'!$V36*AI$2</f>
        <v>0</v>
      </c>
      <c r="AJ36" s="174">
        <f>'Project Costs'!$V36*AJ$2</f>
        <v>0</v>
      </c>
      <c r="AK36" s="174">
        <f>'Project Costs'!$V36*AK$2</f>
        <v>0</v>
      </c>
      <c r="AL36" s="174">
        <f>'Project Costs'!$V36*AL$2</f>
        <v>0</v>
      </c>
      <c r="AM36" s="174">
        <f>'Project Costs'!$V36*AM$2</f>
        <v>0</v>
      </c>
      <c r="AN36" s="361">
        <f>'Project Costs'!$V36*AN$2</f>
        <v>0</v>
      </c>
      <c r="AO36" s="174">
        <f>'Project Costs'!$V36*AO$2</f>
        <v>0</v>
      </c>
      <c r="AP36" s="174">
        <f>'Project Costs'!$V36*AP$2</f>
        <v>0</v>
      </c>
      <c r="AQ36" s="174">
        <f>'Project Costs'!$V36*AQ$2</f>
        <v>0</v>
      </c>
      <c r="AR36" s="174">
        <f>'Project Costs'!$V36*AR$2</f>
        <v>0</v>
      </c>
      <c r="AS36" s="174">
        <f>'Project Costs'!$V36*AS$2</f>
        <v>0</v>
      </c>
      <c r="AT36" s="174">
        <f>'Project Costs'!$V36*AT$2</f>
        <v>0</v>
      </c>
      <c r="AU36" s="174">
        <f>'Project Costs'!$V36*AU$2</f>
        <v>0</v>
      </c>
      <c r="AV36" s="174">
        <f>'Project Costs'!$V36*AV$2</f>
        <v>0</v>
      </c>
      <c r="AW36" s="174">
        <f>'Project Costs'!$V36*AW$2</f>
        <v>0</v>
      </c>
      <c r="AX36" s="174">
        <f>'Project Costs'!$V36*AX$2</f>
        <v>0</v>
      </c>
      <c r="AY36" s="174">
        <f>'Project Costs'!$V36*AY$2</f>
        <v>0</v>
      </c>
      <c r="AZ36" s="174">
        <f>'Project Costs'!$V36*AZ$2</f>
        <v>0</v>
      </c>
      <c r="BA36" s="174">
        <f>'Project Costs'!$V36*BA$2</f>
        <v>0</v>
      </c>
      <c r="BB36" s="174">
        <f>'Project Costs'!$V36*BB$2</f>
        <v>0</v>
      </c>
    </row>
    <row r="37" spans="1:54" ht="12.75" customHeight="1" x14ac:dyDescent="0.2">
      <c r="A37" s="193" t="str">
        <f>'Project Costs'!B37</f>
        <v xml:space="preserve"> </v>
      </c>
      <c r="B37" s="178">
        <f>'Project Costs'!Q37</f>
        <v>0</v>
      </c>
      <c r="C37" s="179">
        <f t="shared" si="2"/>
        <v>0</v>
      </c>
      <c r="D37" s="180">
        <f t="shared" si="3"/>
        <v>0</v>
      </c>
      <c r="E37" s="174">
        <f>'Project Costs'!$V37*E$2</f>
        <v>0</v>
      </c>
      <c r="F37" s="174">
        <f>'Project Costs'!$V37*F$2</f>
        <v>0</v>
      </c>
      <c r="G37" s="174">
        <f>'Project Costs'!$V37*G$2</f>
        <v>0</v>
      </c>
      <c r="H37" s="174">
        <f>'Project Costs'!$V37*H$2</f>
        <v>0</v>
      </c>
      <c r="I37" s="174">
        <f>'Project Costs'!$V37*I$2</f>
        <v>0</v>
      </c>
      <c r="J37" s="174">
        <f>'Project Costs'!$V37*J$2</f>
        <v>0</v>
      </c>
      <c r="K37" s="174">
        <f>'Project Costs'!$V37*K$2</f>
        <v>0</v>
      </c>
      <c r="L37" s="174">
        <f>'Project Costs'!$V37*L$2</f>
        <v>0</v>
      </c>
      <c r="M37" s="174">
        <f>'Project Costs'!$V37*M$2</f>
        <v>0</v>
      </c>
      <c r="N37" s="174">
        <f>'Project Costs'!$V37*N$2</f>
        <v>0</v>
      </c>
      <c r="O37" s="174">
        <f>'Project Costs'!$V37*O$2</f>
        <v>0</v>
      </c>
      <c r="P37" s="174">
        <f>'Project Costs'!$V37*P$2</f>
        <v>0</v>
      </c>
      <c r="Q37" s="174">
        <f>'Project Costs'!$V37*Q$2</f>
        <v>0</v>
      </c>
      <c r="R37" s="174">
        <f>'Project Costs'!$V37*R$2</f>
        <v>0</v>
      </c>
      <c r="S37" s="174">
        <f>'Project Costs'!$V37*S$2</f>
        <v>0</v>
      </c>
      <c r="T37" s="174">
        <f>'Project Costs'!$V37*T$2</f>
        <v>0</v>
      </c>
      <c r="U37" s="174">
        <f>'Project Costs'!$V37*U$2</f>
        <v>0</v>
      </c>
      <c r="V37" s="174">
        <f>'Project Costs'!$V37*V$2</f>
        <v>0</v>
      </c>
      <c r="W37" s="174">
        <f>'Project Costs'!$V37*W$2</f>
        <v>0</v>
      </c>
      <c r="X37" s="174">
        <f>'Project Costs'!$V37*X$2</f>
        <v>0</v>
      </c>
      <c r="Y37" s="174">
        <f>'Project Costs'!$V37*Y$2</f>
        <v>0</v>
      </c>
      <c r="Z37" s="174">
        <f>'Project Costs'!$V37*Z$2</f>
        <v>0</v>
      </c>
      <c r="AA37" s="174">
        <f>'Project Costs'!$V37*AA$2</f>
        <v>0</v>
      </c>
      <c r="AB37" s="174">
        <f>'Project Costs'!$V37*AB$2</f>
        <v>0</v>
      </c>
      <c r="AC37" s="174">
        <f>'Project Costs'!$V37*AC$2</f>
        <v>0</v>
      </c>
      <c r="AD37" s="174">
        <f>'Project Costs'!$V37*AD$2</f>
        <v>0</v>
      </c>
      <c r="AE37" s="174">
        <f>'Project Costs'!$V37*AE$2</f>
        <v>0</v>
      </c>
      <c r="AF37" s="174">
        <f>'Project Costs'!$V37*AF$2</f>
        <v>0</v>
      </c>
      <c r="AG37" s="174">
        <f>'Project Costs'!$V37*AG$2</f>
        <v>0</v>
      </c>
      <c r="AH37" s="174">
        <f>'Project Costs'!$V37*AH$2</f>
        <v>0</v>
      </c>
      <c r="AI37" s="174">
        <f>'Project Costs'!$V37*AI$2</f>
        <v>0</v>
      </c>
      <c r="AJ37" s="174">
        <f>'Project Costs'!$V37*AJ$2</f>
        <v>0</v>
      </c>
      <c r="AK37" s="174">
        <f>'Project Costs'!$V37*AK$2</f>
        <v>0</v>
      </c>
      <c r="AL37" s="174">
        <f>'Project Costs'!$V37*AL$2</f>
        <v>0</v>
      </c>
      <c r="AM37" s="174">
        <f>'Project Costs'!$V37*AM$2</f>
        <v>0</v>
      </c>
      <c r="AN37" s="361">
        <f>'Project Costs'!$V37*AN$2</f>
        <v>0</v>
      </c>
      <c r="AO37" s="174">
        <f>'Project Costs'!$V37*AO$2</f>
        <v>0</v>
      </c>
      <c r="AP37" s="174">
        <f>'Project Costs'!$V37*AP$2</f>
        <v>0</v>
      </c>
      <c r="AQ37" s="174">
        <f>'Project Costs'!$V37*AQ$2</f>
        <v>0</v>
      </c>
      <c r="AR37" s="174">
        <f>'Project Costs'!$V37*AR$2</f>
        <v>0</v>
      </c>
      <c r="AS37" s="174">
        <f>'Project Costs'!$V37*AS$2</f>
        <v>0</v>
      </c>
      <c r="AT37" s="174">
        <f>'Project Costs'!$V37*AT$2</f>
        <v>0</v>
      </c>
      <c r="AU37" s="174">
        <f>'Project Costs'!$V37*AU$2</f>
        <v>0</v>
      </c>
      <c r="AV37" s="174">
        <f>'Project Costs'!$V37*AV$2</f>
        <v>0</v>
      </c>
      <c r="AW37" s="174">
        <f>'Project Costs'!$V37*AW$2</f>
        <v>0</v>
      </c>
      <c r="AX37" s="174">
        <f>'Project Costs'!$V37*AX$2</f>
        <v>0</v>
      </c>
      <c r="AY37" s="174">
        <f>'Project Costs'!$V37*AY$2</f>
        <v>0</v>
      </c>
      <c r="AZ37" s="174">
        <f>'Project Costs'!$V37*AZ$2</f>
        <v>0</v>
      </c>
      <c r="BA37" s="174">
        <f>'Project Costs'!$V37*BA$2</f>
        <v>0</v>
      </c>
      <c r="BB37" s="174">
        <f>'Project Costs'!$V37*BB$2</f>
        <v>0</v>
      </c>
    </row>
    <row r="38" spans="1:54" ht="12.75" customHeight="1" x14ac:dyDescent="0.2">
      <c r="A38" s="193" t="str">
        <f>'Project Costs'!B38</f>
        <v xml:space="preserve"> </v>
      </c>
      <c r="B38" s="178">
        <f>'Project Costs'!Q38</f>
        <v>0</v>
      </c>
      <c r="C38" s="179">
        <f t="shared" si="2"/>
        <v>0</v>
      </c>
      <c r="D38" s="180">
        <f t="shared" si="3"/>
        <v>0</v>
      </c>
      <c r="E38" s="174">
        <f>'Project Costs'!$V38*E$2</f>
        <v>0</v>
      </c>
      <c r="F38" s="174">
        <f>'Project Costs'!$V38*F$2</f>
        <v>0</v>
      </c>
      <c r="G38" s="174">
        <f>'Project Costs'!$V38*G$2</f>
        <v>0</v>
      </c>
      <c r="H38" s="174">
        <f>'Project Costs'!$V38*H$2</f>
        <v>0</v>
      </c>
      <c r="I38" s="174">
        <f>'Project Costs'!$V38*I$2</f>
        <v>0</v>
      </c>
      <c r="J38" s="174">
        <f>'Project Costs'!$V38*J$2</f>
        <v>0</v>
      </c>
      <c r="K38" s="174">
        <f>'Project Costs'!$V38*K$2</f>
        <v>0</v>
      </c>
      <c r="L38" s="174">
        <f>'Project Costs'!$V38*L$2</f>
        <v>0</v>
      </c>
      <c r="M38" s="174">
        <f>'Project Costs'!$V38*M$2</f>
        <v>0</v>
      </c>
      <c r="N38" s="174">
        <f>'Project Costs'!$V38*N$2</f>
        <v>0</v>
      </c>
      <c r="O38" s="174">
        <f>'Project Costs'!$V38*O$2</f>
        <v>0</v>
      </c>
      <c r="P38" s="174">
        <f>'Project Costs'!$V38*P$2</f>
        <v>0</v>
      </c>
      <c r="Q38" s="174">
        <f>'Project Costs'!$V38*Q$2</f>
        <v>0</v>
      </c>
      <c r="R38" s="174">
        <f>'Project Costs'!$V38*R$2</f>
        <v>0</v>
      </c>
      <c r="S38" s="174">
        <f>'Project Costs'!$V38*S$2</f>
        <v>0</v>
      </c>
      <c r="T38" s="174">
        <f>'Project Costs'!$V38*T$2</f>
        <v>0</v>
      </c>
      <c r="U38" s="174">
        <f>'Project Costs'!$V38*U$2</f>
        <v>0</v>
      </c>
      <c r="V38" s="174">
        <f>'Project Costs'!$V38*V$2</f>
        <v>0</v>
      </c>
      <c r="W38" s="174">
        <f>'Project Costs'!$V38*W$2</f>
        <v>0</v>
      </c>
      <c r="X38" s="174">
        <f>'Project Costs'!$V38*X$2</f>
        <v>0</v>
      </c>
      <c r="Y38" s="174">
        <f>'Project Costs'!$V38*Y$2</f>
        <v>0</v>
      </c>
      <c r="Z38" s="174">
        <f>'Project Costs'!$V38*Z$2</f>
        <v>0</v>
      </c>
      <c r="AA38" s="174">
        <f>'Project Costs'!$V38*AA$2</f>
        <v>0</v>
      </c>
      <c r="AB38" s="174">
        <f>'Project Costs'!$V38*AB$2</f>
        <v>0</v>
      </c>
      <c r="AC38" s="174">
        <f>'Project Costs'!$V38*AC$2</f>
        <v>0</v>
      </c>
      <c r="AD38" s="174">
        <f>'Project Costs'!$V38*AD$2</f>
        <v>0</v>
      </c>
      <c r="AE38" s="174">
        <f>'Project Costs'!$V38*AE$2</f>
        <v>0</v>
      </c>
      <c r="AF38" s="174">
        <f>'Project Costs'!$V38*AF$2</f>
        <v>0</v>
      </c>
      <c r="AG38" s="174">
        <f>'Project Costs'!$V38*AG$2</f>
        <v>0</v>
      </c>
      <c r="AH38" s="174">
        <f>'Project Costs'!$V38*AH$2</f>
        <v>0</v>
      </c>
      <c r="AI38" s="174">
        <f>'Project Costs'!$V38*AI$2</f>
        <v>0</v>
      </c>
      <c r="AJ38" s="174">
        <f>'Project Costs'!$V38*AJ$2</f>
        <v>0</v>
      </c>
      <c r="AK38" s="174">
        <f>'Project Costs'!$V38*AK$2</f>
        <v>0</v>
      </c>
      <c r="AL38" s="174">
        <f>'Project Costs'!$V38*AL$2</f>
        <v>0</v>
      </c>
      <c r="AM38" s="174">
        <f>'Project Costs'!$V38*AM$2</f>
        <v>0</v>
      </c>
      <c r="AN38" s="361">
        <f>'Project Costs'!$V38*AN$2</f>
        <v>0</v>
      </c>
      <c r="AO38" s="174">
        <f>'Project Costs'!$V38*AO$2</f>
        <v>0</v>
      </c>
      <c r="AP38" s="174">
        <f>'Project Costs'!$V38*AP$2</f>
        <v>0</v>
      </c>
      <c r="AQ38" s="174">
        <f>'Project Costs'!$V38*AQ$2</f>
        <v>0</v>
      </c>
      <c r="AR38" s="174">
        <f>'Project Costs'!$V38*AR$2</f>
        <v>0</v>
      </c>
      <c r="AS38" s="174">
        <f>'Project Costs'!$V38*AS$2</f>
        <v>0</v>
      </c>
      <c r="AT38" s="174">
        <f>'Project Costs'!$V38*AT$2</f>
        <v>0</v>
      </c>
      <c r="AU38" s="174">
        <f>'Project Costs'!$V38*AU$2</f>
        <v>0</v>
      </c>
      <c r="AV38" s="174">
        <f>'Project Costs'!$V38*AV$2</f>
        <v>0</v>
      </c>
      <c r="AW38" s="174">
        <f>'Project Costs'!$V38*AW$2</f>
        <v>0</v>
      </c>
      <c r="AX38" s="174">
        <f>'Project Costs'!$V38*AX$2</f>
        <v>0</v>
      </c>
      <c r="AY38" s="174">
        <f>'Project Costs'!$V38*AY$2</f>
        <v>0</v>
      </c>
      <c r="AZ38" s="174">
        <f>'Project Costs'!$V38*AZ$2</f>
        <v>0</v>
      </c>
      <c r="BA38" s="174">
        <f>'Project Costs'!$V38*BA$2</f>
        <v>0</v>
      </c>
      <c r="BB38" s="174">
        <f>'Project Costs'!$V38*BB$2</f>
        <v>0</v>
      </c>
    </row>
    <row r="39" spans="1:54" ht="12.75" customHeight="1" x14ac:dyDescent="0.2">
      <c r="A39" s="193" t="str">
        <f>'Project Costs'!B39</f>
        <v xml:space="preserve"> </v>
      </c>
      <c r="B39" s="178">
        <f>'Project Costs'!Q39</f>
        <v>0</v>
      </c>
      <c r="C39" s="179">
        <f t="shared" si="2"/>
        <v>0</v>
      </c>
      <c r="D39" s="180">
        <f t="shared" si="3"/>
        <v>0</v>
      </c>
      <c r="E39" s="174">
        <f>'Project Costs'!$V39*E$2</f>
        <v>0</v>
      </c>
      <c r="F39" s="174">
        <f>'Project Costs'!$V39*F$2</f>
        <v>0</v>
      </c>
      <c r="G39" s="174">
        <f>'Project Costs'!$V39*G$2</f>
        <v>0</v>
      </c>
      <c r="H39" s="174">
        <f>'Project Costs'!$V39*H$2</f>
        <v>0</v>
      </c>
      <c r="I39" s="174">
        <f>'Project Costs'!$V39*I$2</f>
        <v>0</v>
      </c>
      <c r="J39" s="174">
        <f>'Project Costs'!$V39*J$2</f>
        <v>0</v>
      </c>
      <c r="K39" s="174">
        <f>'Project Costs'!$V39*K$2</f>
        <v>0</v>
      </c>
      <c r="L39" s="174">
        <f>'Project Costs'!$V39*L$2</f>
        <v>0</v>
      </c>
      <c r="M39" s="174">
        <f>'Project Costs'!$V39*M$2</f>
        <v>0</v>
      </c>
      <c r="N39" s="174">
        <f>'Project Costs'!$V39*N$2</f>
        <v>0</v>
      </c>
      <c r="O39" s="174">
        <f>'Project Costs'!$V39*O$2</f>
        <v>0</v>
      </c>
      <c r="P39" s="174">
        <f>'Project Costs'!$V39*P$2</f>
        <v>0</v>
      </c>
      <c r="Q39" s="174">
        <f>'Project Costs'!$V39*Q$2</f>
        <v>0</v>
      </c>
      <c r="R39" s="174">
        <f>'Project Costs'!$V39*R$2</f>
        <v>0</v>
      </c>
      <c r="S39" s="174">
        <f>'Project Costs'!$V39*S$2</f>
        <v>0</v>
      </c>
      <c r="T39" s="174">
        <f>'Project Costs'!$V39*T$2</f>
        <v>0</v>
      </c>
      <c r="U39" s="174">
        <f>'Project Costs'!$V39*U$2</f>
        <v>0</v>
      </c>
      <c r="V39" s="174">
        <f>'Project Costs'!$V39*V$2</f>
        <v>0</v>
      </c>
      <c r="W39" s="174">
        <f>'Project Costs'!$V39*W$2</f>
        <v>0</v>
      </c>
      <c r="X39" s="174">
        <f>'Project Costs'!$V39*X$2</f>
        <v>0</v>
      </c>
      <c r="Y39" s="174">
        <f>'Project Costs'!$V39*Y$2</f>
        <v>0</v>
      </c>
      <c r="Z39" s="174">
        <f>'Project Costs'!$V39*Z$2</f>
        <v>0</v>
      </c>
      <c r="AA39" s="174">
        <f>'Project Costs'!$V39*AA$2</f>
        <v>0</v>
      </c>
      <c r="AB39" s="174">
        <f>'Project Costs'!$V39*AB$2</f>
        <v>0</v>
      </c>
      <c r="AC39" s="174">
        <f>'Project Costs'!$V39*AC$2</f>
        <v>0</v>
      </c>
      <c r="AD39" s="174">
        <f>'Project Costs'!$V39*AD$2</f>
        <v>0</v>
      </c>
      <c r="AE39" s="174">
        <f>'Project Costs'!$V39*AE$2</f>
        <v>0</v>
      </c>
      <c r="AF39" s="174">
        <f>'Project Costs'!$V39*AF$2</f>
        <v>0</v>
      </c>
      <c r="AG39" s="174">
        <f>'Project Costs'!$V39*AG$2</f>
        <v>0</v>
      </c>
      <c r="AH39" s="174">
        <f>'Project Costs'!$V39*AH$2</f>
        <v>0</v>
      </c>
      <c r="AI39" s="174">
        <f>'Project Costs'!$V39*AI$2</f>
        <v>0</v>
      </c>
      <c r="AJ39" s="174">
        <f>'Project Costs'!$V39*AJ$2</f>
        <v>0</v>
      </c>
      <c r="AK39" s="174">
        <f>'Project Costs'!$V39*AK$2</f>
        <v>0</v>
      </c>
      <c r="AL39" s="174">
        <f>'Project Costs'!$V39*AL$2</f>
        <v>0</v>
      </c>
      <c r="AM39" s="174">
        <f>'Project Costs'!$V39*AM$2</f>
        <v>0</v>
      </c>
      <c r="AN39" s="361">
        <f>'Project Costs'!$V39*AN$2</f>
        <v>0</v>
      </c>
      <c r="AO39" s="174">
        <f>'Project Costs'!$V39*AO$2</f>
        <v>0</v>
      </c>
      <c r="AP39" s="174">
        <f>'Project Costs'!$V39*AP$2</f>
        <v>0</v>
      </c>
      <c r="AQ39" s="174">
        <f>'Project Costs'!$V39*AQ$2</f>
        <v>0</v>
      </c>
      <c r="AR39" s="174">
        <f>'Project Costs'!$V39*AR$2</f>
        <v>0</v>
      </c>
      <c r="AS39" s="174">
        <f>'Project Costs'!$V39*AS$2</f>
        <v>0</v>
      </c>
      <c r="AT39" s="174">
        <f>'Project Costs'!$V39*AT$2</f>
        <v>0</v>
      </c>
      <c r="AU39" s="174">
        <f>'Project Costs'!$V39*AU$2</f>
        <v>0</v>
      </c>
      <c r="AV39" s="174">
        <f>'Project Costs'!$V39*AV$2</f>
        <v>0</v>
      </c>
      <c r="AW39" s="174">
        <f>'Project Costs'!$V39*AW$2</f>
        <v>0</v>
      </c>
      <c r="AX39" s="174">
        <f>'Project Costs'!$V39*AX$2</f>
        <v>0</v>
      </c>
      <c r="AY39" s="174">
        <f>'Project Costs'!$V39*AY$2</f>
        <v>0</v>
      </c>
      <c r="AZ39" s="174">
        <f>'Project Costs'!$V39*AZ$2</f>
        <v>0</v>
      </c>
      <c r="BA39" s="174">
        <f>'Project Costs'!$V39*BA$2</f>
        <v>0</v>
      </c>
      <c r="BB39" s="174">
        <f>'Project Costs'!$V39*BB$2</f>
        <v>0</v>
      </c>
    </row>
    <row r="40" spans="1:54" ht="12.75" customHeight="1" x14ac:dyDescent="0.2">
      <c r="A40" s="193" t="str">
        <f>'Project Costs'!B40</f>
        <v xml:space="preserve"> </v>
      </c>
      <c r="B40" s="178">
        <f>'Project Costs'!Q40</f>
        <v>0</v>
      </c>
      <c r="C40" s="179">
        <f t="shared" si="2"/>
        <v>0</v>
      </c>
      <c r="D40" s="180">
        <f t="shared" si="3"/>
        <v>0</v>
      </c>
      <c r="E40" s="174">
        <f>'Project Costs'!$V40*E$2</f>
        <v>0</v>
      </c>
      <c r="F40" s="174">
        <f>'Project Costs'!$V40*F$2</f>
        <v>0</v>
      </c>
      <c r="G40" s="174">
        <f>'Project Costs'!$V40*G$2</f>
        <v>0</v>
      </c>
      <c r="H40" s="174">
        <f>'Project Costs'!$V40*H$2</f>
        <v>0</v>
      </c>
      <c r="I40" s="174">
        <f>'Project Costs'!$V40*I$2</f>
        <v>0</v>
      </c>
      <c r="J40" s="174">
        <f>'Project Costs'!$V40*J$2</f>
        <v>0</v>
      </c>
      <c r="K40" s="174">
        <f>'Project Costs'!$V40*K$2</f>
        <v>0</v>
      </c>
      <c r="L40" s="174">
        <f>'Project Costs'!$V40*L$2</f>
        <v>0</v>
      </c>
      <c r="M40" s="174">
        <f>'Project Costs'!$V40*M$2</f>
        <v>0</v>
      </c>
      <c r="N40" s="174">
        <f>'Project Costs'!$V40*N$2</f>
        <v>0</v>
      </c>
      <c r="O40" s="174">
        <f>'Project Costs'!$V40*O$2</f>
        <v>0</v>
      </c>
      <c r="P40" s="174">
        <f>'Project Costs'!$V40*P$2</f>
        <v>0</v>
      </c>
      <c r="Q40" s="174">
        <f>'Project Costs'!$V40*Q$2</f>
        <v>0</v>
      </c>
      <c r="R40" s="174">
        <f>'Project Costs'!$V40*R$2</f>
        <v>0</v>
      </c>
      <c r="S40" s="174">
        <f>'Project Costs'!$V40*S$2</f>
        <v>0</v>
      </c>
      <c r="T40" s="174">
        <f>'Project Costs'!$V40*T$2</f>
        <v>0</v>
      </c>
      <c r="U40" s="174">
        <f>'Project Costs'!$V40*U$2</f>
        <v>0</v>
      </c>
      <c r="V40" s="174">
        <f>'Project Costs'!$V40*V$2</f>
        <v>0</v>
      </c>
      <c r="W40" s="174">
        <f>'Project Costs'!$V40*W$2</f>
        <v>0</v>
      </c>
      <c r="X40" s="174">
        <f>'Project Costs'!$V40*X$2</f>
        <v>0</v>
      </c>
      <c r="Y40" s="174">
        <f>'Project Costs'!$V40*Y$2</f>
        <v>0</v>
      </c>
      <c r="Z40" s="174">
        <f>'Project Costs'!$V40*Z$2</f>
        <v>0</v>
      </c>
      <c r="AA40" s="174">
        <f>'Project Costs'!$V40*AA$2</f>
        <v>0</v>
      </c>
      <c r="AB40" s="174">
        <f>'Project Costs'!$V40*AB$2</f>
        <v>0</v>
      </c>
      <c r="AC40" s="174">
        <f>'Project Costs'!$V40*AC$2</f>
        <v>0</v>
      </c>
      <c r="AD40" s="174">
        <f>'Project Costs'!$V40*AD$2</f>
        <v>0</v>
      </c>
      <c r="AE40" s="174">
        <f>'Project Costs'!$V40*AE$2</f>
        <v>0</v>
      </c>
      <c r="AF40" s="174">
        <f>'Project Costs'!$V40*AF$2</f>
        <v>0</v>
      </c>
      <c r="AG40" s="174">
        <f>'Project Costs'!$V40*AG$2</f>
        <v>0</v>
      </c>
      <c r="AH40" s="174">
        <f>'Project Costs'!$V40*AH$2</f>
        <v>0</v>
      </c>
      <c r="AI40" s="174">
        <f>'Project Costs'!$V40*AI$2</f>
        <v>0</v>
      </c>
      <c r="AJ40" s="174">
        <f>'Project Costs'!$V40*AJ$2</f>
        <v>0</v>
      </c>
      <c r="AK40" s="174">
        <f>'Project Costs'!$V40*AK$2</f>
        <v>0</v>
      </c>
      <c r="AL40" s="174">
        <f>'Project Costs'!$V40*AL$2</f>
        <v>0</v>
      </c>
      <c r="AM40" s="174">
        <f>'Project Costs'!$V40*AM$2</f>
        <v>0</v>
      </c>
      <c r="AN40" s="361">
        <f>'Project Costs'!$V40*AN$2</f>
        <v>0</v>
      </c>
      <c r="AO40" s="174">
        <f>'Project Costs'!$V40*AO$2</f>
        <v>0</v>
      </c>
      <c r="AP40" s="174">
        <f>'Project Costs'!$V40*AP$2</f>
        <v>0</v>
      </c>
      <c r="AQ40" s="174">
        <f>'Project Costs'!$V40*AQ$2</f>
        <v>0</v>
      </c>
      <c r="AR40" s="174">
        <f>'Project Costs'!$V40*AR$2</f>
        <v>0</v>
      </c>
      <c r="AS40" s="174">
        <f>'Project Costs'!$V40*AS$2</f>
        <v>0</v>
      </c>
      <c r="AT40" s="174">
        <f>'Project Costs'!$V40*AT$2</f>
        <v>0</v>
      </c>
      <c r="AU40" s="174">
        <f>'Project Costs'!$V40*AU$2</f>
        <v>0</v>
      </c>
      <c r="AV40" s="174">
        <f>'Project Costs'!$V40*AV$2</f>
        <v>0</v>
      </c>
      <c r="AW40" s="174">
        <f>'Project Costs'!$V40*AW$2</f>
        <v>0</v>
      </c>
      <c r="AX40" s="174">
        <f>'Project Costs'!$V40*AX$2</f>
        <v>0</v>
      </c>
      <c r="AY40" s="174">
        <f>'Project Costs'!$V40*AY$2</f>
        <v>0</v>
      </c>
      <c r="AZ40" s="174">
        <f>'Project Costs'!$V40*AZ$2</f>
        <v>0</v>
      </c>
      <c r="BA40" s="174">
        <f>'Project Costs'!$V40*BA$2</f>
        <v>0</v>
      </c>
      <c r="BB40" s="174">
        <f>'Project Costs'!$V40*BB$2</f>
        <v>0</v>
      </c>
    </row>
    <row r="41" spans="1:54" ht="12.75" customHeight="1" x14ac:dyDescent="0.2">
      <c r="A41" s="192" t="str">
        <f>'Project Costs'!B41</f>
        <v>Subtotal-Other Soft Costs</v>
      </c>
      <c r="B41" s="178">
        <f>'Project Costs'!Q41</f>
        <v>0</v>
      </c>
      <c r="C41" s="179">
        <f t="shared" si="2"/>
        <v>0</v>
      </c>
      <c r="D41" s="180">
        <f t="shared" si="3"/>
        <v>0</v>
      </c>
      <c r="E41" s="185">
        <f>SUM(E29:E40)</f>
        <v>0</v>
      </c>
      <c r="F41" s="185">
        <f t="shared" ref="F41:BA41" si="4">SUM(F29:F40)</f>
        <v>0</v>
      </c>
      <c r="G41" s="185">
        <f t="shared" si="4"/>
        <v>0</v>
      </c>
      <c r="H41" s="185">
        <f t="shared" si="4"/>
        <v>0</v>
      </c>
      <c r="I41" s="185">
        <f t="shared" si="4"/>
        <v>0</v>
      </c>
      <c r="J41" s="185">
        <f t="shared" si="4"/>
        <v>0</v>
      </c>
      <c r="K41" s="185">
        <f t="shared" si="4"/>
        <v>0</v>
      </c>
      <c r="L41" s="185">
        <f t="shared" si="4"/>
        <v>0</v>
      </c>
      <c r="M41" s="185">
        <f t="shared" si="4"/>
        <v>0</v>
      </c>
      <c r="N41" s="185">
        <f t="shared" si="4"/>
        <v>0</v>
      </c>
      <c r="O41" s="185">
        <f t="shared" si="4"/>
        <v>0</v>
      </c>
      <c r="P41" s="185">
        <f t="shared" si="4"/>
        <v>0</v>
      </c>
      <c r="Q41" s="185">
        <f t="shared" si="4"/>
        <v>0</v>
      </c>
      <c r="R41" s="185">
        <f t="shared" si="4"/>
        <v>0</v>
      </c>
      <c r="S41" s="185">
        <f t="shared" si="4"/>
        <v>0</v>
      </c>
      <c r="T41" s="185">
        <f t="shared" si="4"/>
        <v>0</v>
      </c>
      <c r="U41" s="185">
        <f t="shared" si="4"/>
        <v>0</v>
      </c>
      <c r="V41" s="185">
        <f t="shared" si="4"/>
        <v>0</v>
      </c>
      <c r="W41" s="185">
        <f t="shared" si="4"/>
        <v>0</v>
      </c>
      <c r="X41" s="185">
        <f t="shared" si="4"/>
        <v>0</v>
      </c>
      <c r="Y41" s="185">
        <f t="shared" si="4"/>
        <v>0</v>
      </c>
      <c r="Z41" s="185">
        <f t="shared" si="4"/>
        <v>0</v>
      </c>
      <c r="AA41" s="185">
        <f t="shared" si="4"/>
        <v>0</v>
      </c>
      <c r="AB41" s="185">
        <f t="shared" si="4"/>
        <v>0</v>
      </c>
      <c r="AC41" s="185">
        <f t="shared" si="4"/>
        <v>0</v>
      </c>
      <c r="AD41" s="185">
        <f t="shared" si="4"/>
        <v>0</v>
      </c>
      <c r="AE41" s="185">
        <f t="shared" si="4"/>
        <v>0</v>
      </c>
      <c r="AF41" s="185">
        <f t="shared" si="4"/>
        <v>0</v>
      </c>
      <c r="AG41" s="185">
        <f t="shared" si="4"/>
        <v>0</v>
      </c>
      <c r="AH41" s="185">
        <f t="shared" si="4"/>
        <v>0</v>
      </c>
      <c r="AI41" s="185">
        <f t="shared" si="4"/>
        <v>0</v>
      </c>
      <c r="AJ41" s="185">
        <f t="shared" si="4"/>
        <v>0</v>
      </c>
      <c r="AK41" s="185">
        <f t="shared" si="4"/>
        <v>0</v>
      </c>
      <c r="AL41" s="185">
        <f t="shared" si="4"/>
        <v>0</v>
      </c>
      <c r="AM41" s="185">
        <f t="shared" si="4"/>
        <v>0</v>
      </c>
      <c r="AN41" s="362">
        <f t="shared" si="4"/>
        <v>0</v>
      </c>
      <c r="AO41" s="185">
        <f t="shared" si="4"/>
        <v>0</v>
      </c>
      <c r="AP41" s="185">
        <f t="shared" si="4"/>
        <v>0</v>
      </c>
      <c r="AQ41" s="185">
        <f t="shared" si="4"/>
        <v>0</v>
      </c>
      <c r="AR41" s="185">
        <f t="shared" si="4"/>
        <v>0</v>
      </c>
      <c r="AS41" s="185">
        <f t="shared" si="4"/>
        <v>0</v>
      </c>
      <c r="AT41" s="185">
        <f t="shared" si="4"/>
        <v>0</v>
      </c>
      <c r="AU41" s="185">
        <f t="shared" si="4"/>
        <v>0</v>
      </c>
      <c r="AV41" s="185">
        <f t="shared" si="4"/>
        <v>0</v>
      </c>
      <c r="AW41" s="185">
        <f t="shared" si="4"/>
        <v>0</v>
      </c>
      <c r="AX41" s="185">
        <f t="shared" si="4"/>
        <v>0</v>
      </c>
      <c r="AY41" s="185">
        <f t="shared" si="4"/>
        <v>0</v>
      </c>
      <c r="AZ41" s="185">
        <f t="shared" si="4"/>
        <v>0</v>
      </c>
      <c r="BA41" s="185">
        <f t="shared" si="4"/>
        <v>0</v>
      </c>
      <c r="BB41" s="185">
        <f>SUM(BB29:BB40)</f>
        <v>0</v>
      </c>
    </row>
    <row r="42" spans="1:54" ht="12.75" customHeight="1" x14ac:dyDescent="0.2">
      <c r="A42" s="143" t="s">
        <v>54</v>
      </c>
      <c r="B42" s="181">
        <f>SUM(B10:B28)+B41</f>
        <v>0</v>
      </c>
      <c r="C42" s="182">
        <f>SUM(C10:C28)+C41</f>
        <v>0</v>
      </c>
      <c r="D42" s="182">
        <f t="shared" ref="D42" si="5">SUM(D10:D28)+D41</f>
        <v>0</v>
      </c>
      <c r="E42" s="181">
        <f>SUM(E10:E28)+E41</f>
        <v>0</v>
      </c>
      <c r="F42" s="182">
        <f t="shared" ref="F42:BB42" si="6">SUM(F10:F28)+F41</f>
        <v>0</v>
      </c>
      <c r="G42" s="182">
        <f t="shared" si="6"/>
        <v>0</v>
      </c>
      <c r="H42" s="182">
        <f t="shared" si="6"/>
        <v>0</v>
      </c>
      <c r="I42" s="182">
        <f t="shared" si="6"/>
        <v>0</v>
      </c>
      <c r="J42" s="182">
        <f t="shared" si="6"/>
        <v>0</v>
      </c>
      <c r="K42" s="182">
        <f t="shared" si="6"/>
        <v>0</v>
      </c>
      <c r="L42" s="182">
        <f t="shared" si="6"/>
        <v>0</v>
      </c>
      <c r="M42" s="182">
        <f t="shared" si="6"/>
        <v>0</v>
      </c>
      <c r="N42" s="182">
        <f t="shared" si="6"/>
        <v>0</v>
      </c>
      <c r="O42" s="182">
        <f t="shared" si="6"/>
        <v>0</v>
      </c>
      <c r="P42" s="182">
        <f t="shared" si="6"/>
        <v>0</v>
      </c>
      <c r="Q42" s="182">
        <f t="shared" si="6"/>
        <v>0</v>
      </c>
      <c r="R42" s="182">
        <f t="shared" si="6"/>
        <v>0</v>
      </c>
      <c r="S42" s="182">
        <f t="shared" si="6"/>
        <v>0</v>
      </c>
      <c r="T42" s="182">
        <f t="shared" si="6"/>
        <v>0</v>
      </c>
      <c r="U42" s="182">
        <f t="shared" si="6"/>
        <v>0</v>
      </c>
      <c r="V42" s="182">
        <f t="shared" si="6"/>
        <v>0</v>
      </c>
      <c r="W42" s="182">
        <f t="shared" si="6"/>
        <v>0</v>
      </c>
      <c r="X42" s="182">
        <f t="shared" si="6"/>
        <v>0</v>
      </c>
      <c r="Y42" s="182">
        <f t="shared" si="6"/>
        <v>0</v>
      </c>
      <c r="Z42" s="182">
        <f t="shared" si="6"/>
        <v>0</v>
      </c>
      <c r="AA42" s="182">
        <f t="shared" si="6"/>
        <v>0</v>
      </c>
      <c r="AB42" s="182">
        <f t="shared" si="6"/>
        <v>0</v>
      </c>
      <c r="AC42" s="182">
        <f t="shared" si="6"/>
        <v>0</v>
      </c>
      <c r="AD42" s="182">
        <f t="shared" si="6"/>
        <v>0</v>
      </c>
      <c r="AE42" s="182">
        <f t="shared" si="6"/>
        <v>0</v>
      </c>
      <c r="AF42" s="182">
        <f t="shared" si="6"/>
        <v>0</v>
      </c>
      <c r="AG42" s="182">
        <f t="shared" si="6"/>
        <v>0</v>
      </c>
      <c r="AH42" s="182">
        <f t="shared" si="6"/>
        <v>0</v>
      </c>
      <c r="AI42" s="182">
        <f t="shared" si="6"/>
        <v>0</v>
      </c>
      <c r="AJ42" s="182">
        <f t="shared" si="6"/>
        <v>0</v>
      </c>
      <c r="AK42" s="182">
        <f t="shared" si="6"/>
        <v>0</v>
      </c>
      <c r="AL42" s="182">
        <f t="shared" si="6"/>
        <v>0</v>
      </c>
      <c r="AM42" s="182">
        <f t="shared" si="6"/>
        <v>0</v>
      </c>
      <c r="AN42" s="363">
        <f t="shared" si="6"/>
        <v>0</v>
      </c>
      <c r="AO42" s="182">
        <f t="shared" si="6"/>
        <v>0</v>
      </c>
      <c r="AP42" s="182">
        <f t="shared" si="6"/>
        <v>0</v>
      </c>
      <c r="AQ42" s="182">
        <f t="shared" si="6"/>
        <v>0</v>
      </c>
      <c r="AR42" s="182">
        <f t="shared" si="6"/>
        <v>0</v>
      </c>
      <c r="AS42" s="182">
        <f t="shared" si="6"/>
        <v>0</v>
      </c>
      <c r="AT42" s="182">
        <f t="shared" si="6"/>
        <v>0</v>
      </c>
      <c r="AU42" s="182">
        <f t="shared" si="6"/>
        <v>0</v>
      </c>
      <c r="AV42" s="182">
        <f t="shared" si="6"/>
        <v>0</v>
      </c>
      <c r="AW42" s="182">
        <f t="shared" si="6"/>
        <v>0</v>
      </c>
      <c r="AX42" s="182">
        <f t="shared" si="6"/>
        <v>0</v>
      </c>
      <c r="AY42" s="182">
        <f t="shared" si="6"/>
        <v>0</v>
      </c>
      <c r="AZ42" s="182">
        <f t="shared" si="6"/>
        <v>0</v>
      </c>
      <c r="BA42" s="182">
        <f t="shared" si="6"/>
        <v>0</v>
      </c>
      <c r="BB42" s="182">
        <f t="shared" si="6"/>
        <v>0</v>
      </c>
    </row>
    <row r="43" spans="1:54" ht="12.75" customHeight="1" x14ac:dyDescent="0.2">
      <c r="A43" s="214"/>
      <c r="B43" s="215"/>
      <c r="C43" s="215"/>
      <c r="D43" s="215"/>
      <c r="E43" s="255"/>
      <c r="F43" s="255"/>
      <c r="G43" s="256"/>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364"/>
      <c r="AO43" s="142"/>
      <c r="AP43" s="142"/>
      <c r="AQ43" s="142"/>
      <c r="AR43" s="142"/>
      <c r="AS43" s="142"/>
      <c r="AT43" s="142"/>
      <c r="AU43" s="142"/>
      <c r="AV43" s="142"/>
      <c r="AW43" s="142"/>
      <c r="AX43" s="142"/>
      <c r="AY43" s="142"/>
      <c r="AZ43" s="142"/>
      <c r="BA43" s="142"/>
      <c r="BB43" s="142"/>
    </row>
    <row r="44" spans="1:54" ht="12.75" customHeight="1" x14ac:dyDescent="0.2">
      <c r="A44" s="148" t="s">
        <v>8</v>
      </c>
      <c r="B44" s="1115" t="str">
        <f>B1</f>
        <v xml:space="preserve"> </v>
      </c>
      <c r="C44" s="1192"/>
      <c r="D44" s="119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364"/>
      <c r="AO44" s="142"/>
      <c r="AP44" s="142"/>
      <c r="AQ44" s="142"/>
      <c r="AR44" s="142"/>
      <c r="AS44" s="142"/>
      <c r="AT44" s="142"/>
      <c r="AU44" s="142"/>
      <c r="AV44" s="142"/>
      <c r="AW44" s="142"/>
      <c r="AX44" s="142"/>
      <c r="AY44" s="142"/>
      <c r="AZ44" s="142"/>
      <c r="BA44" s="142"/>
      <c r="BB44" s="142"/>
    </row>
    <row r="45" spans="1:54" ht="12.75" customHeight="1" x14ac:dyDescent="0.2">
      <c r="A45" s="149" t="s">
        <v>102</v>
      </c>
      <c r="B45" s="117" t="str">
        <f>B2</f>
        <v xml:space="preserve"> </v>
      </c>
      <c r="C45" s="118"/>
      <c r="D45" s="118"/>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364"/>
      <c r="AO45" s="142"/>
      <c r="AP45" s="142"/>
      <c r="AQ45" s="142"/>
      <c r="AR45" s="142"/>
      <c r="AS45" s="142"/>
      <c r="AT45" s="142"/>
      <c r="AU45" s="142"/>
      <c r="AV45" s="142"/>
      <c r="AW45" s="142"/>
      <c r="AX45" s="142"/>
      <c r="AY45" s="142"/>
      <c r="AZ45" s="142"/>
      <c r="BA45" s="142"/>
      <c r="BB45" s="142"/>
    </row>
    <row r="46" spans="1:54" ht="12.75" customHeight="1" x14ac:dyDescent="0.2">
      <c r="A46" s="150"/>
      <c r="B46" s="3"/>
      <c r="C46" s="151" t="s">
        <v>154</v>
      </c>
      <c r="D46" s="207" t="str">
        <f>D3</f>
        <v xml:space="preserve"> </v>
      </c>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364"/>
      <c r="AO46" s="142"/>
      <c r="AP46" s="142"/>
      <c r="AQ46" s="142"/>
      <c r="AR46" s="142"/>
      <c r="AS46" s="142"/>
      <c r="AT46" s="142"/>
      <c r="AU46" s="142"/>
      <c r="AV46" s="142"/>
      <c r="AW46" s="142"/>
      <c r="AX46" s="142"/>
      <c r="AY46" s="142"/>
      <c r="AZ46" s="142"/>
      <c r="BA46" s="142"/>
      <c r="BB46" s="142"/>
    </row>
    <row r="47" spans="1:54" s="3" customFormat="1" ht="12.75" customHeight="1" x14ac:dyDescent="0.2">
      <c r="A47" s="145"/>
      <c r="B47" s="146"/>
      <c r="C47" s="146"/>
      <c r="D47" s="146"/>
      <c r="E47" s="155" t="str">
        <f t="shared" ref="E47:AJ47" si="7">E3</f>
        <v>Building #1</v>
      </c>
      <c r="F47" s="142" t="str">
        <f t="shared" si="7"/>
        <v>Building #2</v>
      </c>
      <c r="G47" s="142" t="str">
        <f t="shared" si="7"/>
        <v>Building #3</v>
      </c>
      <c r="H47" s="142" t="str">
        <f t="shared" si="7"/>
        <v>Building #4</v>
      </c>
      <c r="I47" s="142" t="str">
        <f t="shared" si="7"/>
        <v>Building #5</v>
      </c>
      <c r="J47" s="142" t="str">
        <f t="shared" si="7"/>
        <v>Building #6</v>
      </c>
      <c r="K47" s="142" t="str">
        <f t="shared" si="7"/>
        <v>Building #7</v>
      </c>
      <c r="L47" s="142" t="str">
        <f t="shared" si="7"/>
        <v>Building #8</v>
      </c>
      <c r="M47" s="142" t="str">
        <f t="shared" si="7"/>
        <v>Building #9</v>
      </c>
      <c r="N47" s="142" t="str">
        <f t="shared" si="7"/>
        <v>Building #10</v>
      </c>
      <c r="O47" s="142" t="str">
        <f t="shared" si="7"/>
        <v>Building #11</v>
      </c>
      <c r="P47" s="142" t="str">
        <f t="shared" si="7"/>
        <v>Building #12</v>
      </c>
      <c r="Q47" s="142" t="str">
        <f t="shared" si="7"/>
        <v>Building #13</v>
      </c>
      <c r="R47" s="142" t="str">
        <f t="shared" si="7"/>
        <v>Building #14</v>
      </c>
      <c r="S47" s="142" t="str">
        <f t="shared" si="7"/>
        <v>Building #15</v>
      </c>
      <c r="T47" s="142" t="str">
        <f t="shared" si="7"/>
        <v>Building #16</v>
      </c>
      <c r="U47" s="142" t="str">
        <f t="shared" si="7"/>
        <v>Building #17</v>
      </c>
      <c r="V47" s="142" t="str">
        <f t="shared" si="7"/>
        <v>Building #18</v>
      </c>
      <c r="W47" s="142" t="str">
        <f t="shared" si="7"/>
        <v>Building #19</v>
      </c>
      <c r="X47" s="142" t="str">
        <f t="shared" si="7"/>
        <v>Building #20</v>
      </c>
      <c r="Y47" s="142" t="str">
        <f t="shared" si="7"/>
        <v>Building #21</v>
      </c>
      <c r="Z47" s="142" t="str">
        <f t="shared" si="7"/>
        <v>Building #22</v>
      </c>
      <c r="AA47" s="142" t="str">
        <f t="shared" si="7"/>
        <v>Building #23</v>
      </c>
      <c r="AB47" s="142" t="str">
        <f t="shared" si="7"/>
        <v>Building #24</v>
      </c>
      <c r="AC47" s="142" t="str">
        <f t="shared" si="7"/>
        <v>Building #25</v>
      </c>
      <c r="AD47" s="142" t="str">
        <f t="shared" si="7"/>
        <v>Building #26</v>
      </c>
      <c r="AE47" s="142" t="str">
        <f t="shared" si="7"/>
        <v>Building #27</v>
      </c>
      <c r="AF47" s="142" t="str">
        <f t="shared" si="7"/>
        <v>Building #28</v>
      </c>
      <c r="AG47" s="142" t="str">
        <f t="shared" si="7"/>
        <v>Building #29</v>
      </c>
      <c r="AH47" s="142" t="str">
        <f t="shared" si="7"/>
        <v>Building #30</v>
      </c>
      <c r="AI47" s="142" t="str">
        <f t="shared" si="7"/>
        <v>Building #31</v>
      </c>
      <c r="AJ47" s="142" t="str">
        <f t="shared" si="7"/>
        <v>Building #32</v>
      </c>
      <c r="AK47" s="142" t="str">
        <f t="shared" ref="AK47:BB47" si="8">AK3</f>
        <v>Building #33</v>
      </c>
      <c r="AL47" s="142" t="str">
        <f t="shared" si="8"/>
        <v>Building #34</v>
      </c>
      <c r="AM47" s="142" t="str">
        <f t="shared" si="8"/>
        <v>Building #35</v>
      </c>
      <c r="AN47" s="364" t="str">
        <f t="shared" si="8"/>
        <v>Building #36</v>
      </c>
      <c r="AO47" s="142" t="str">
        <f t="shared" si="8"/>
        <v>Building #37</v>
      </c>
      <c r="AP47" s="142" t="str">
        <f t="shared" si="8"/>
        <v>Building #38</v>
      </c>
      <c r="AQ47" s="142" t="str">
        <f t="shared" si="8"/>
        <v>Building #39</v>
      </c>
      <c r="AR47" s="142" t="str">
        <f t="shared" si="8"/>
        <v>Building #40</v>
      </c>
      <c r="AS47" s="142" t="str">
        <f t="shared" si="8"/>
        <v>Building #41</v>
      </c>
      <c r="AT47" s="142" t="str">
        <f t="shared" si="8"/>
        <v>Building #42</v>
      </c>
      <c r="AU47" s="142" t="str">
        <f t="shared" si="8"/>
        <v>Building #43</v>
      </c>
      <c r="AV47" s="142" t="str">
        <f t="shared" si="8"/>
        <v>Building #44</v>
      </c>
      <c r="AW47" s="142" t="str">
        <f t="shared" si="8"/>
        <v>Building #45</v>
      </c>
      <c r="AX47" s="142" t="str">
        <f t="shared" si="8"/>
        <v>Building #46</v>
      </c>
      <c r="AY47" s="142" t="str">
        <f t="shared" si="8"/>
        <v>Building #47</v>
      </c>
      <c r="AZ47" s="142" t="str">
        <f t="shared" si="8"/>
        <v>Building #48</v>
      </c>
      <c r="BA47" s="142" t="str">
        <f t="shared" si="8"/>
        <v>Building #49</v>
      </c>
      <c r="BB47" s="142" t="str">
        <f t="shared" si="8"/>
        <v>Building #50</v>
      </c>
    </row>
    <row r="48" spans="1:54" s="3" customFormat="1" ht="12.75" customHeight="1" x14ac:dyDescent="0.2">
      <c r="A48" s="164" t="s">
        <v>99</v>
      </c>
      <c r="B48" s="158" t="s">
        <v>49</v>
      </c>
      <c r="C48" s="157" t="s">
        <v>198</v>
      </c>
      <c r="D48" s="159" t="s">
        <v>7</v>
      </c>
      <c r="E48" s="156">
        <f t="shared" ref="E48:AJ48" si="9">E4</f>
        <v>0</v>
      </c>
      <c r="F48" s="147">
        <f t="shared" si="9"/>
        <v>0</v>
      </c>
      <c r="G48" s="147">
        <f t="shared" si="9"/>
        <v>0</v>
      </c>
      <c r="H48" s="147">
        <f t="shared" si="9"/>
        <v>0</v>
      </c>
      <c r="I48" s="147">
        <f t="shared" si="9"/>
        <v>0</v>
      </c>
      <c r="J48" s="147">
        <f t="shared" si="9"/>
        <v>0</v>
      </c>
      <c r="K48" s="147">
        <f t="shared" si="9"/>
        <v>0</v>
      </c>
      <c r="L48" s="147">
        <f t="shared" si="9"/>
        <v>0</v>
      </c>
      <c r="M48" s="147" t="str">
        <f t="shared" si="9"/>
        <v xml:space="preserve"> </v>
      </c>
      <c r="N48" s="147" t="str">
        <f t="shared" si="9"/>
        <v xml:space="preserve"> </v>
      </c>
      <c r="O48" s="147" t="str">
        <f t="shared" si="9"/>
        <v xml:space="preserve"> </v>
      </c>
      <c r="P48" s="147" t="str">
        <f t="shared" si="9"/>
        <v xml:space="preserve"> </v>
      </c>
      <c r="Q48" s="147" t="str">
        <f t="shared" si="9"/>
        <v xml:space="preserve"> </v>
      </c>
      <c r="R48" s="147" t="str">
        <f t="shared" si="9"/>
        <v xml:space="preserve"> </v>
      </c>
      <c r="S48" s="147" t="str">
        <f t="shared" si="9"/>
        <v xml:space="preserve"> </v>
      </c>
      <c r="T48" s="147" t="str">
        <f t="shared" si="9"/>
        <v xml:space="preserve"> </v>
      </c>
      <c r="U48" s="147" t="str">
        <f t="shared" si="9"/>
        <v xml:space="preserve"> </v>
      </c>
      <c r="V48" s="147" t="str">
        <f t="shared" si="9"/>
        <v xml:space="preserve"> </v>
      </c>
      <c r="W48" s="147" t="str">
        <f t="shared" si="9"/>
        <v xml:space="preserve"> </v>
      </c>
      <c r="X48" s="147" t="str">
        <f t="shared" si="9"/>
        <v xml:space="preserve"> </v>
      </c>
      <c r="Y48" s="147" t="str">
        <f t="shared" si="9"/>
        <v xml:space="preserve"> </v>
      </c>
      <c r="Z48" s="147" t="str">
        <f t="shared" si="9"/>
        <v xml:space="preserve"> </v>
      </c>
      <c r="AA48" s="147" t="str">
        <f t="shared" si="9"/>
        <v xml:space="preserve"> </v>
      </c>
      <c r="AB48" s="147" t="str">
        <f t="shared" si="9"/>
        <v xml:space="preserve"> </v>
      </c>
      <c r="AC48" s="147" t="str">
        <f t="shared" si="9"/>
        <v xml:space="preserve"> </v>
      </c>
      <c r="AD48" s="147" t="str">
        <f t="shared" si="9"/>
        <v xml:space="preserve"> </v>
      </c>
      <c r="AE48" s="147" t="str">
        <f t="shared" si="9"/>
        <v xml:space="preserve"> </v>
      </c>
      <c r="AF48" s="147" t="str">
        <f t="shared" si="9"/>
        <v xml:space="preserve"> </v>
      </c>
      <c r="AG48" s="147" t="str">
        <f t="shared" si="9"/>
        <v xml:space="preserve"> </v>
      </c>
      <c r="AH48" s="147" t="str">
        <f t="shared" si="9"/>
        <v xml:space="preserve"> </v>
      </c>
      <c r="AI48" s="147" t="str">
        <f t="shared" si="9"/>
        <v xml:space="preserve"> </v>
      </c>
      <c r="AJ48" s="147" t="str">
        <f t="shared" si="9"/>
        <v xml:space="preserve"> </v>
      </c>
      <c r="AK48" s="147" t="str">
        <f t="shared" ref="AK48:BB48" si="10">AK4</f>
        <v xml:space="preserve"> </v>
      </c>
      <c r="AL48" s="147" t="str">
        <f t="shared" si="10"/>
        <v xml:space="preserve"> </v>
      </c>
      <c r="AM48" s="147" t="str">
        <f t="shared" si="10"/>
        <v xml:space="preserve"> </v>
      </c>
      <c r="AN48" s="360" t="str">
        <f t="shared" si="10"/>
        <v xml:space="preserve"> </v>
      </c>
      <c r="AO48" s="147" t="str">
        <f t="shared" si="10"/>
        <v xml:space="preserve"> </v>
      </c>
      <c r="AP48" s="147" t="str">
        <f t="shared" si="10"/>
        <v xml:space="preserve"> </v>
      </c>
      <c r="AQ48" s="147" t="str">
        <f t="shared" si="10"/>
        <v xml:space="preserve"> </v>
      </c>
      <c r="AR48" s="147" t="str">
        <f t="shared" si="10"/>
        <v xml:space="preserve"> </v>
      </c>
      <c r="AS48" s="147" t="str">
        <f t="shared" si="10"/>
        <v xml:space="preserve"> </v>
      </c>
      <c r="AT48" s="147" t="str">
        <f t="shared" si="10"/>
        <v xml:space="preserve"> </v>
      </c>
      <c r="AU48" s="147" t="str">
        <f t="shared" si="10"/>
        <v xml:space="preserve"> </v>
      </c>
      <c r="AV48" s="147" t="str">
        <f t="shared" si="10"/>
        <v xml:space="preserve"> </v>
      </c>
      <c r="AW48" s="147" t="str">
        <f t="shared" si="10"/>
        <v xml:space="preserve"> </v>
      </c>
      <c r="AX48" s="147" t="str">
        <f t="shared" si="10"/>
        <v xml:space="preserve"> </v>
      </c>
      <c r="AY48" s="147" t="str">
        <f t="shared" si="10"/>
        <v xml:space="preserve"> </v>
      </c>
      <c r="AZ48" s="147" t="str">
        <f t="shared" si="10"/>
        <v xml:space="preserve"> </v>
      </c>
      <c r="BA48" s="147" t="str">
        <f t="shared" si="10"/>
        <v xml:space="preserve"> </v>
      </c>
      <c r="BB48" s="147" t="str">
        <f t="shared" si="10"/>
        <v xml:space="preserve"> </v>
      </c>
    </row>
    <row r="49" spans="1:54" ht="12.75" customHeight="1" x14ac:dyDescent="0.2">
      <c r="A49" s="192" t="str">
        <f>'Project Costs'!B49</f>
        <v>Site Work</v>
      </c>
      <c r="B49" s="178">
        <f>'Project Costs'!Q49</f>
        <v>0</v>
      </c>
      <c r="C49" s="179">
        <f t="shared" si="2"/>
        <v>0</v>
      </c>
      <c r="D49" s="180">
        <f t="shared" si="3"/>
        <v>0</v>
      </c>
      <c r="E49" s="174">
        <f>'Project Costs'!$V49*E$2</f>
        <v>0</v>
      </c>
      <c r="F49" s="174">
        <f>'Project Costs'!$V49*F$2</f>
        <v>0</v>
      </c>
      <c r="G49" s="174">
        <f>'Project Costs'!$V49*G$2</f>
        <v>0</v>
      </c>
      <c r="H49" s="174">
        <f>'Project Costs'!$V49*H$2</f>
        <v>0</v>
      </c>
      <c r="I49" s="174">
        <f>'Project Costs'!$V49*I$2</f>
        <v>0</v>
      </c>
      <c r="J49" s="174">
        <f>'Project Costs'!$V49*J$2</f>
        <v>0</v>
      </c>
      <c r="K49" s="174">
        <f>'Project Costs'!$V49*K$2</f>
        <v>0</v>
      </c>
      <c r="L49" s="174">
        <f>'Project Costs'!$V49*L$2</f>
        <v>0</v>
      </c>
      <c r="M49" s="174">
        <f>'Project Costs'!$V49*M$2</f>
        <v>0</v>
      </c>
      <c r="N49" s="174">
        <f>'Project Costs'!$V49*N$2</f>
        <v>0</v>
      </c>
      <c r="O49" s="174">
        <f>'Project Costs'!$V49*O$2</f>
        <v>0</v>
      </c>
      <c r="P49" s="174">
        <f>'Project Costs'!$V49*P$2</f>
        <v>0</v>
      </c>
      <c r="Q49" s="174">
        <f>'Project Costs'!$V49*Q$2</f>
        <v>0</v>
      </c>
      <c r="R49" s="174">
        <f>'Project Costs'!$V49*R$2</f>
        <v>0</v>
      </c>
      <c r="S49" s="174">
        <f>'Project Costs'!$V49*S$2</f>
        <v>0</v>
      </c>
      <c r="T49" s="174">
        <f>'Project Costs'!$V49*T$2</f>
        <v>0</v>
      </c>
      <c r="U49" s="174">
        <f>'Project Costs'!$V49*U$2</f>
        <v>0</v>
      </c>
      <c r="V49" s="174">
        <f>'Project Costs'!$V49*V$2</f>
        <v>0</v>
      </c>
      <c r="W49" s="174">
        <f>'Project Costs'!$V49*W$2</f>
        <v>0</v>
      </c>
      <c r="X49" s="174">
        <f>'Project Costs'!$V49*X$2</f>
        <v>0</v>
      </c>
      <c r="Y49" s="174">
        <f>'Project Costs'!$V49*Y$2</f>
        <v>0</v>
      </c>
      <c r="Z49" s="174">
        <f>'Project Costs'!$V49*Z$2</f>
        <v>0</v>
      </c>
      <c r="AA49" s="174">
        <f>'Project Costs'!$V49*AA$2</f>
        <v>0</v>
      </c>
      <c r="AB49" s="174">
        <f>'Project Costs'!$V49*AB$2</f>
        <v>0</v>
      </c>
      <c r="AC49" s="174">
        <f>'Project Costs'!$V49*AC$2</f>
        <v>0</v>
      </c>
      <c r="AD49" s="174">
        <f>'Project Costs'!$V49*AD$2</f>
        <v>0</v>
      </c>
      <c r="AE49" s="174">
        <f>'Project Costs'!$V49*AE$2</f>
        <v>0</v>
      </c>
      <c r="AF49" s="174">
        <f>'Project Costs'!$V49*AF$2</f>
        <v>0</v>
      </c>
      <c r="AG49" s="174">
        <f>'Project Costs'!$V49*AG$2</f>
        <v>0</v>
      </c>
      <c r="AH49" s="174">
        <f>'Project Costs'!$V49*AH$2</f>
        <v>0</v>
      </c>
      <c r="AI49" s="174">
        <f>'Project Costs'!$V49*AI$2</f>
        <v>0</v>
      </c>
      <c r="AJ49" s="174">
        <f>'Project Costs'!$V49*AJ$2</f>
        <v>0</v>
      </c>
      <c r="AK49" s="174">
        <f>'Project Costs'!$V49*AK$2</f>
        <v>0</v>
      </c>
      <c r="AL49" s="174">
        <f>'Project Costs'!$V49*AL$2</f>
        <v>0</v>
      </c>
      <c r="AM49" s="174">
        <f>'Project Costs'!$V49*AM$2</f>
        <v>0</v>
      </c>
      <c r="AN49" s="361">
        <f>'Project Costs'!$V49*AN$2</f>
        <v>0</v>
      </c>
      <c r="AO49" s="174">
        <f>'Project Costs'!$V49*AO$2</f>
        <v>0</v>
      </c>
      <c r="AP49" s="174">
        <f>'Project Costs'!$V49*AP$2</f>
        <v>0</v>
      </c>
      <c r="AQ49" s="174">
        <f>'Project Costs'!$V49*AQ$2</f>
        <v>0</v>
      </c>
      <c r="AR49" s="174">
        <f>'Project Costs'!$V49*AR$2</f>
        <v>0</v>
      </c>
      <c r="AS49" s="174">
        <f>'Project Costs'!$V49*AS$2</f>
        <v>0</v>
      </c>
      <c r="AT49" s="174">
        <f>'Project Costs'!$V49*AT$2</f>
        <v>0</v>
      </c>
      <c r="AU49" s="174">
        <f>'Project Costs'!$V49*AU$2</f>
        <v>0</v>
      </c>
      <c r="AV49" s="174">
        <f>'Project Costs'!$V49*AV$2</f>
        <v>0</v>
      </c>
      <c r="AW49" s="174">
        <f>'Project Costs'!$V49*AW$2</f>
        <v>0</v>
      </c>
      <c r="AX49" s="174">
        <f>'Project Costs'!$V49*AX$2</f>
        <v>0</v>
      </c>
      <c r="AY49" s="174">
        <f>'Project Costs'!$V49*AY$2</f>
        <v>0</v>
      </c>
      <c r="AZ49" s="174">
        <f>'Project Costs'!$V49*AZ$2</f>
        <v>0</v>
      </c>
      <c r="BA49" s="174">
        <f>'Project Costs'!$V49*BA$2</f>
        <v>0</v>
      </c>
      <c r="BB49" s="174">
        <f>'Project Costs'!$V49*BB$2</f>
        <v>0</v>
      </c>
    </row>
    <row r="50" spans="1:54" ht="12.75" customHeight="1" x14ac:dyDescent="0.2">
      <c r="A50" s="192" t="str">
        <f>'Project Costs'!B50</f>
        <v>Off Site Work</v>
      </c>
      <c r="B50" s="178">
        <f>'Project Costs'!Q50</f>
        <v>0</v>
      </c>
      <c r="C50" s="179">
        <f t="shared" si="2"/>
        <v>0</v>
      </c>
      <c r="D50" s="180">
        <f t="shared" si="3"/>
        <v>0</v>
      </c>
      <c r="E50" s="174">
        <f>'Project Costs'!$V50*E$2</f>
        <v>0</v>
      </c>
      <c r="F50" s="174">
        <f>'Project Costs'!$V50*F$2</f>
        <v>0</v>
      </c>
      <c r="G50" s="174">
        <f>'Project Costs'!$V50*G$2</f>
        <v>0</v>
      </c>
      <c r="H50" s="174">
        <f>'Project Costs'!$V50*H$2</f>
        <v>0</v>
      </c>
      <c r="I50" s="174">
        <f>'Project Costs'!$V50*I$2</f>
        <v>0</v>
      </c>
      <c r="J50" s="174">
        <f>'Project Costs'!$V50*J$2</f>
        <v>0</v>
      </c>
      <c r="K50" s="174">
        <f>'Project Costs'!$V50*K$2</f>
        <v>0</v>
      </c>
      <c r="L50" s="174">
        <f>'Project Costs'!$V50*L$2</f>
        <v>0</v>
      </c>
      <c r="M50" s="174">
        <f>'Project Costs'!$V50*M$2</f>
        <v>0</v>
      </c>
      <c r="N50" s="174">
        <f>'Project Costs'!$V50*N$2</f>
        <v>0</v>
      </c>
      <c r="O50" s="174">
        <f>'Project Costs'!$V50*O$2</f>
        <v>0</v>
      </c>
      <c r="P50" s="174">
        <f>'Project Costs'!$V50*P$2</f>
        <v>0</v>
      </c>
      <c r="Q50" s="174">
        <f>'Project Costs'!$V50*Q$2</f>
        <v>0</v>
      </c>
      <c r="R50" s="174">
        <f>'Project Costs'!$V50*R$2</f>
        <v>0</v>
      </c>
      <c r="S50" s="174">
        <f>'Project Costs'!$V50*S$2</f>
        <v>0</v>
      </c>
      <c r="T50" s="174">
        <f>'Project Costs'!$V50*T$2</f>
        <v>0</v>
      </c>
      <c r="U50" s="174">
        <f>'Project Costs'!$V50*U$2</f>
        <v>0</v>
      </c>
      <c r="V50" s="174">
        <f>'Project Costs'!$V50*V$2</f>
        <v>0</v>
      </c>
      <c r="W50" s="174">
        <f>'Project Costs'!$V50*W$2</f>
        <v>0</v>
      </c>
      <c r="X50" s="174">
        <f>'Project Costs'!$V50*X$2</f>
        <v>0</v>
      </c>
      <c r="Y50" s="174">
        <f>'Project Costs'!$V50*Y$2</f>
        <v>0</v>
      </c>
      <c r="Z50" s="174">
        <f>'Project Costs'!$V50*Z$2</f>
        <v>0</v>
      </c>
      <c r="AA50" s="174">
        <f>'Project Costs'!$V50*AA$2</f>
        <v>0</v>
      </c>
      <c r="AB50" s="174">
        <f>'Project Costs'!$V50*AB$2</f>
        <v>0</v>
      </c>
      <c r="AC50" s="174">
        <f>'Project Costs'!$V50*AC$2</f>
        <v>0</v>
      </c>
      <c r="AD50" s="174">
        <f>'Project Costs'!$V50*AD$2</f>
        <v>0</v>
      </c>
      <c r="AE50" s="174">
        <f>'Project Costs'!$V50*AE$2</f>
        <v>0</v>
      </c>
      <c r="AF50" s="174">
        <f>'Project Costs'!$V50*AF$2</f>
        <v>0</v>
      </c>
      <c r="AG50" s="174">
        <f>'Project Costs'!$V50*AG$2</f>
        <v>0</v>
      </c>
      <c r="AH50" s="174">
        <f>'Project Costs'!$V50*AH$2</f>
        <v>0</v>
      </c>
      <c r="AI50" s="174">
        <f>'Project Costs'!$V50*AI$2</f>
        <v>0</v>
      </c>
      <c r="AJ50" s="174">
        <f>'Project Costs'!$V50*AJ$2</f>
        <v>0</v>
      </c>
      <c r="AK50" s="174">
        <f>'Project Costs'!$V50*AK$2</f>
        <v>0</v>
      </c>
      <c r="AL50" s="174">
        <f>'Project Costs'!$V50*AL$2</f>
        <v>0</v>
      </c>
      <c r="AM50" s="174">
        <f>'Project Costs'!$V50*AM$2</f>
        <v>0</v>
      </c>
      <c r="AN50" s="361">
        <f>'Project Costs'!$V50*AN$2</f>
        <v>0</v>
      </c>
      <c r="AO50" s="174">
        <f>'Project Costs'!$V50*AO$2</f>
        <v>0</v>
      </c>
      <c r="AP50" s="174">
        <f>'Project Costs'!$V50*AP$2</f>
        <v>0</v>
      </c>
      <c r="AQ50" s="174">
        <f>'Project Costs'!$V50*AQ$2</f>
        <v>0</v>
      </c>
      <c r="AR50" s="174">
        <f>'Project Costs'!$V50*AR$2</f>
        <v>0</v>
      </c>
      <c r="AS50" s="174">
        <f>'Project Costs'!$V50*AS$2</f>
        <v>0</v>
      </c>
      <c r="AT50" s="174">
        <f>'Project Costs'!$V50*AT$2</f>
        <v>0</v>
      </c>
      <c r="AU50" s="174">
        <f>'Project Costs'!$V50*AU$2</f>
        <v>0</v>
      </c>
      <c r="AV50" s="174">
        <f>'Project Costs'!$V50*AV$2</f>
        <v>0</v>
      </c>
      <c r="AW50" s="174">
        <f>'Project Costs'!$V50*AW$2</f>
        <v>0</v>
      </c>
      <c r="AX50" s="174">
        <f>'Project Costs'!$V50*AX$2</f>
        <v>0</v>
      </c>
      <c r="AY50" s="174">
        <f>'Project Costs'!$V50*AY$2</f>
        <v>0</v>
      </c>
      <c r="AZ50" s="174">
        <f>'Project Costs'!$V50*AZ$2</f>
        <v>0</v>
      </c>
      <c r="BA50" s="174">
        <f>'Project Costs'!$V50*BA$2</f>
        <v>0</v>
      </c>
      <c r="BB50" s="174">
        <f>'Project Costs'!$V50*BB$2</f>
        <v>0</v>
      </c>
    </row>
    <row r="51" spans="1:54" ht="12.75" customHeight="1" x14ac:dyDescent="0.2">
      <c r="A51" s="192" t="str">
        <f>'Project Costs'!B51</f>
        <v>Demolition</v>
      </c>
      <c r="B51" s="178">
        <f>'Project Costs'!Q51</f>
        <v>0</v>
      </c>
      <c r="C51" s="179">
        <f t="shared" si="2"/>
        <v>0</v>
      </c>
      <c r="D51" s="180">
        <f t="shared" si="3"/>
        <v>0</v>
      </c>
      <c r="E51" s="174">
        <f>'Project Costs'!$V51*E$2</f>
        <v>0</v>
      </c>
      <c r="F51" s="174">
        <f>'Project Costs'!$V51*F$2</f>
        <v>0</v>
      </c>
      <c r="G51" s="174">
        <f>'Project Costs'!$V51*G$2</f>
        <v>0</v>
      </c>
      <c r="H51" s="174">
        <f>'Project Costs'!$V51*H$2</f>
        <v>0</v>
      </c>
      <c r="I51" s="174">
        <f>'Project Costs'!$V51*I$2</f>
        <v>0</v>
      </c>
      <c r="J51" s="174">
        <f>'Project Costs'!$V51*J$2</f>
        <v>0</v>
      </c>
      <c r="K51" s="174">
        <f>'Project Costs'!$V51*K$2</f>
        <v>0</v>
      </c>
      <c r="L51" s="174">
        <f>'Project Costs'!$V51*L$2</f>
        <v>0</v>
      </c>
      <c r="M51" s="174">
        <f>'Project Costs'!$V51*M$2</f>
        <v>0</v>
      </c>
      <c r="N51" s="174">
        <f>'Project Costs'!$V51*N$2</f>
        <v>0</v>
      </c>
      <c r="O51" s="174">
        <f>'Project Costs'!$V51*O$2</f>
        <v>0</v>
      </c>
      <c r="P51" s="174">
        <f>'Project Costs'!$V51*P$2</f>
        <v>0</v>
      </c>
      <c r="Q51" s="174">
        <f>'Project Costs'!$V51*Q$2</f>
        <v>0</v>
      </c>
      <c r="R51" s="174">
        <f>'Project Costs'!$V51*R$2</f>
        <v>0</v>
      </c>
      <c r="S51" s="174">
        <f>'Project Costs'!$V51*S$2</f>
        <v>0</v>
      </c>
      <c r="T51" s="174">
        <f>'Project Costs'!$V51*T$2</f>
        <v>0</v>
      </c>
      <c r="U51" s="174">
        <f>'Project Costs'!$V51*U$2</f>
        <v>0</v>
      </c>
      <c r="V51" s="174">
        <f>'Project Costs'!$V51*V$2</f>
        <v>0</v>
      </c>
      <c r="W51" s="174">
        <f>'Project Costs'!$V51*W$2</f>
        <v>0</v>
      </c>
      <c r="X51" s="174">
        <f>'Project Costs'!$V51*X$2</f>
        <v>0</v>
      </c>
      <c r="Y51" s="174">
        <f>'Project Costs'!$V51*Y$2</f>
        <v>0</v>
      </c>
      <c r="Z51" s="174">
        <f>'Project Costs'!$V51*Z$2</f>
        <v>0</v>
      </c>
      <c r="AA51" s="174">
        <f>'Project Costs'!$V51*AA$2</f>
        <v>0</v>
      </c>
      <c r="AB51" s="174">
        <f>'Project Costs'!$V51*AB$2</f>
        <v>0</v>
      </c>
      <c r="AC51" s="174">
        <f>'Project Costs'!$V51*AC$2</f>
        <v>0</v>
      </c>
      <c r="AD51" s="174">
        <f>'Project Costs'!$V51*AD$2</f>
        <v>0</v>
      </c>
      <c r="AE51" s="174">
        <f>'Project Costs'!$V51*AE$2</f>
        <v>0</v>
      </c>
      <c r="AF51" s="174">
        <f>'Project Costs'!$V51*AF$2</f>
        <v>0</v>
      </c>
      <c r="AG51" s="174">
        <f>'Project Costs'!$V51*AG$2</f>
        <v>0</v>
      </c>
      <c r="AH51" s="174">
        <f>'Project Costs'!$V51*AH$2</f>
        <v>0</v>
      </c>
      <c r="AI51" s="174">
        <f>'Project Costs'!$V51*AI$2</f>
        <v>0</v>
      </c>
      <c r="AJ51" s="174">
        <f>'Project Costs'!$V51*AJ$2</f>
        <v>0</v>
      </c>
      <c r="AK51" s="174">
        <f>'Project Costs'!$V51*AK$2</f>
        <v>0</v>
      </c>
      <c r="AL51" s="174">
        <f>'Project Costs'!$V51*AL$2</f>
        <v>0</v>
      </c>
      <c r="AM51" s="174">
        <f>'Project Costs'!$V51*AM$2</f>
        <v>0</v>
      </c>
      <c r="AN51" s="361">
        <f>'Project Costs'!$V51*AN$2</f>
        <v>0</v>
      </c>
      <c r="AO51" s="174">
        <f>'Project Costs'!$V51*AO$2</f>
        <v>0</v>
      </c>
      <c r="AP51" s="174">
        <f>'Project Costs'!$V51*AP$2</f>
        <v>0</v>
      </c>
      <c r="AQ51" s="174">
        <f>'Project Costs'!$V51*AQ$2</f>
        <v>0</v>
      </c>
      <c r="AR51" s="174">
        <f>'Project Costs'!$V51*AR$2</f>
        <v>0</v>
      </c>
      <c r="AS51" s="174">
        <f>'Project Costs'!$V51*AS$2</f>
        <v>0</v>
      </c>
      <c r="AT51" s="174">
        <f>'Project Costs'!$V51*AT$2</f>
        <v>0</v>
      </c>
      <c r="AU51" s="174">
        <f>'Project Costs'!$V51*AU$2</f>
        <v>0</v>
      </c>
      <c r="AV51" s="174">
        <f>'Project Costs'!$V51*AV$2</f>
        <v>0</v>
      </c>
      <c r="AW51" s="174">
        <f>'Project Costs'!$V51*AW$2</f>
        <v>0</v>
      </c>
      <c r="AX51" s="174">
        <f>'Project Costs'!$V51*AX$2</f>
        <v>0</v>
      </c>
      <c r="AY51" s="174">
        <f>'Project Costs'!$V51*AY$2</f>
        <v>0</v>
      </c>
      <c r="AZ51" s="174">
        <f>'Project Costs'!$V51*AZ$2</f>
        <v>0</v>
      </c>
      <c r="BA51" s="174">
        <f>'Project Costs'!$V51*BA$2</f>
        <v>0</v>
      </c>
      <c r="BB51" s="174">
        <f>'Project Costs'!$V51*BB$2</f>
        <v>0</v>
      </c>
    </row>
    <row r="52" spans="1:54" ht="12.75" customHeight="1" x14ac:dyDescent="0.2">
      <c r="A52" s="192" t="str">
        <f>'Project Costs'!B52</f>
        <v>Environmental Remediation</v>
      </c>
      <c r="B52" s="178">
        <f>'Project Costs'!Q52</f>
        <v>0</v>
      </c>
      <c r="C52" s="179">
        <f t="shared" si="2"/>
        <v>0</v>
      </c>
      <c r="D52" s="180">
        <f t="shared" si="3"/>
        <v>0</v>
      </c>
      <c r="E52" s="174">
        <f>'Project Costs'!$V52*E$2</f>
        <v>0</v>
      </c>
      <c r="F52" s="174">
        <f>'Project Costs'!$V52*F$2</f>
        <v>0</v>
      </c>
      <c r="G52" s="174">
        <f>'Project Costs'!$V52*G$2</f>
        <v>0</v>
      </c>
      <c r="H52" s="174">
        <f>'Project Costs'!$V52*H$2</f>
        <v>0</v>
      </c>
      <c r="I52" s="174">
        <f>'Project Costs'!$V52*I$2</f>
        <v>0</v>
      </c>
      <c r="J52" s="174">
        <f>'Project Costs'!$V52*J$2</f>
        <v>0</v>
      </c>
      <c r="K52" s="174">
        <f>'Project Costs'!$V52*K$2</f>
        <v>0</v>
      </c>
      <c r="L52" s="174">
        <f>'Project Costs'!$V52*L$2</f>
        <v>0</v>
      </c>
      <c r="M52" s="174">
        <f>'Project Costs'!$V52*M$2</f>
        <v>0</v>
      </c>
      <c r="N52" s="174">
        <f>'Project Costs'!$V52*N$2</f>
        <v>0</v>
      </c>
      <c r="O52" s="174">
        <f>'Project Costs'!$V52*O$2</f>
        <v>0</v>
      </c>
      <c r="P52" s="174">
        <f>'Project Costs'!$V52*P$2</f>
        <v>0</v>
      </c>
      <c r="Q52" s="174">
        <f>'Project Costs'!$V52*Q$2</f>
        <v>0</v>
      </c>
      <c r="R52" s="174">
        <f>'Project Costs'!$V52*R$2</f>
        <v>0</v>
      </c>
      <c r="S52" s="174">
        <f>'Project Costs'!$V52*S$2</f>
        <v>0</v>
      </c>
      <c r="T52" s="174">
        <f>'Project Costs'!$V52*T$2</f>
        <v>0</v>
      </c>
      <c r="U52" s="174">
        <f>'Project Costs'!$V52*U$2</f>
        <v>0</v>
      </c>
      <c r="V52" s="174">
        <f>'Project Costs'!$V52*V$2</f>
        <v>0</v>
      </c>
      <c r="W52" s="174">
        <f>'Project Costs'!$V52*W$2</f>
        <v>0</v>
      </c>
      <c r="X52" s="174">
        <f>'Project Costs'!$V52*X$2</f>
        <v>0</v>
      </c>
      <c r="Y52" s="174">
        <f>'Project Costs'!$V52*Y$2</f>
        <v>0</v>
      </c>
      <c r="Z52" s="174">
        <f>'Project Costs'!$V52*Z$2</f>
        <v>0</v>
      </c>
      <c r="AA52" s="174">
        <f>'Project Costs'!$V52*AA$2</f>
        <v>0</v>
      </c>
      <c r="AB52" s="174">
        <f>'Project Costs'!$V52*AB$2</f>
        <v>0</v>
      </c>
      <c r="AC52" s="174">
        <f>'Project Costs'!$V52*AC$2</f>
        <v>0</v>
      </c>
      <c r="AD52" s="174">
        <f>'Project Costs'!$V52*AD$2</f>
        <v>0</v>
      </c>
      <c r="AE52" s="174">
        <f>'Project Costs'!$V52*AE$2</f>
        <v>0</v>
      </c>
      <c r="AF52" s="174">
        <f>'Project Costs'!$V52*AF$2</f>
        <v>0</v>
      </c>
      <c r="AG52" s="174">
        <f>'Project Costs'!$V52*AG$2</f>
        <v>0</v>
      </c>
      <c r="AH52" s="174">
        <f>'Project Costs'!$V52*AH$2</f>
        <v>0</v>
      </c>
      <c r="AI52" s="174">
        <f>'Project Costs'!$V52*AI$2</f>
        <v>0</v>
      </c>
      <c r="AJ52" s="174">
        <f>'Project Costs'!$V52*AJ$2</f>
        <v>0</v>
      </c>
      <c r="AK52" s="174">
        <f>'Project Costs'!$V52*AK$2</f>
        <v>0</v>
      </c>
      <c r="AL52" s="174">
        <f>'Project Costs'!$V52*AL$2</f>
        <v>0</v>
      </c>
      <c r="AM52" s="174">
        <f>'Project Costs'!$V52*AM$2</f>
        <v>0</v>
      </c>
      <c r="AN52" s="361">
        <f>'Project Costs'!$V52*AN$2</f>
        <v>0</v>
      </c>
      <c r="AO52" s="174">
        <f>'Project Costs'!$V52*AO$2</f>
        <v>0</v>
      </c>
      <c r="AP52" s="174">
        <f>'Project Costs'!$V52*AP$2</f>
        <v>0</v>
      </c>
      <c r="AQ52" s="174">
        <f>'Project Costs'!$V52*AQ$2</f>
        <v>0</v>
      </c>
      <c r="AR52" s="174">
        <f>'Project Costs'!$V52*AR$2</f>
        <v>0</v>
      </c>
      <c r="AS52" s="174">
        <f>'Project Costs'!$V52*AS$2</f>
        <v>0</v>
      </c>
      <c r="AT52" s="174">
        <f>'Project Costs'!$V52*AT$2</f>
        <v>0</v>
      </c>
      <c r="AU52" s="174">
        <f>'Project Costs'!$V52*AU$2</f>
        <v>0</v>
      </c>
      <c r="AV52" s="174">
        <f>'Project Costs'!$V52*AV$2</f>
        <v>0</v>
      </c>
      <c r="AW52" s="174">
        <f>'Project Costs'!$V52*AW$2</f>
        <v>0</v>
      </c>
      <c r="AX52" s="174">
        <f>'Project Costs'!$V52*AX$2</f>
        <v>0</v>
      </c>
      <c r="AY52" s="174">
        <f>'Project Costs'!$V52*AY$2</f>
        <v>0</v>
      </c>
      <c r="AZ52" s="174">
        <f>'Project Costs'!$V52*AZ$2</f>
        <v>0</v>
      </c>
      <c r="BA52" s="174">
        <f>'Project Costs'!$V52*BA$2</f>
        <v>0</v>
      </c>
      <c r="BB52" s="174">
        <f>'Project Costs'!$V52*BB$2</f>
        <v>0</v>
      </c>
    </row>
    <row r="53" spans="1:54" ht="12.75" customHeight="1" x14ac:dyDescent="0.2">
      <c r="A53" s="193" t="s">
        <v>5</v>
      </c>
      <c r="B53" s="178">
        <f>'Project Costs'!Q53</f>
        <v>0</v>
      </c>
      <c r="C53" s="179">
        <f t="shared" si="2"/>
        <v>0</v>
      </c>
      <c r="D53" s="180">
        <f t="shared" si="3"/>
        <v>0</v>
      </c>
      <c r="E53" s="174">
        <f>'Project Costs'!$V53*E$2</f>
        <v>0</v>
      </c>
      <c r="F53" s="174">
        <f>'Project Costs'!$V53*F$2</f>
        <v>0</v>
      </c>
      <c r="G53" s="174">
        <f>'Project Costs'!$V53*G$2</f>
        <v>0</v>
      </c>
      <c r="H53" s="174">
        <f>'Project Costs'!$V53*H$2</f>
        <v>0</v>
      </c>
      <c r="I53" s="174">
        <f>'Project Costs'!$V53*I$2</f>
        <v>0</v>
      </c>
      <c r="J53" s="174">
        <f>'Project Costs'!$V53*J$2</f>
        <v>0</v>
      </c>
      <c r="K53" s="174">
        <f>'Project Costs'!$V53*K$2</f>
        <v>0</v>
      </c>
      <c r="L53" s="174">
        <f>'Project Costs'!$V53*L$2</f>
        <v>0</v>
      </c>
      <c r="M53" s="174">
        <f>'Project Costs'!$V53*M$2</f>
        <v>0</v>
      </c>
      <c r="N53" s="174">
        <f>'Project Costs'!$V53*N$2</f>
        <v>0</v>
      </c>
      <c r="O53" s="174">
        <f>'Project Costs'!$V53*O$2</f>
        <v>0</v>
      </c>
      <c r="P53" s="174">
        <f>'Project Costs'!$V53*P$2</f>
        <v>0</v>
      </c>
      <c r="Q53" s="174">
        <f>'Project Costs'!$V53*Q$2</f>
        <v>0</v>
      </c>
      <c r="R53" s="174">
        <f>'Project Costs'!$V53*R$2</f>
        <v>0</v>
      </c>
      <c r="S53" s="174">
        <f>'Project Costs'!$V53*S$2</f>
        <v>0</v>
      </c>
      <c r="T53" s="174">
        <f>'Project Costs'!$V53*T$2</f>
        <v>0</v>
      </c>
      <c r="U53" s="174">
        <f>'Project Costs'!$V53*U$2</f>
        <v>0</v>
      </c>
      <c r="V53" s="174">
        <f>'Project Costs'!$V53*V$2</f>
        <v>0</v>
      </c>
      <c r="W53" s="174">
        <f>'Project Costs'!$V53*W$2</f>
        <v>0</v>
      </c>
      <c r="X53" s="174">
        <f>'Project Costs'!$V53*X$2</f>
        <v>0</v>
      </c>
      <c r="Y53" s="174">
        <f>'Project Costs'!$V53*Y$2</f>
        <v>0</v>
      </c>
      <c r="Z53" s="174">
        <f>'Project Costs'!$V53*Z$2</f>
        <v>0</v>
      </c>
      <c r="AA53" s="174">
        <f>'Project Costs'!$V53*AA$2</f>
        <v>0</v>
      </c>
      <c r="AB53" s="174">
        <f>'Project Costs'!$V53*AB$2</f>
        <v>0</v>
      </c>
      <c r="AC53" s="174">
        <f>'Project Costs'!$V53*AC$2</f>
        <v>0</v>
      </c>
      <c r="AD53" s="174">
        <f>'Project Costs'!$V53*AD$2</f>
        <v>0</v>
      </c>
      <c r="AE53" s="174">
        <f>'Project Costs'!$V53*AE$2</f>
        <v>0</v>
      </c>
      <c r="AF53" s="174">
        <f>'Project Costs'!$V53*AF$2</f>
        <v>0</v>
      </c>
      <c r="AG53" s="174">
        <f>'Project Costs'!$V53*AG$2</f>
        <v>0</v>
      </c>
      <c r="AH53" s="174">
        <f>'Project Costs'!$V53*AH$2</f>
        <v>0</v>
      </c>
      <c r="AI53" s="174">
        <f>'Project Costs'!$V53*AI$2</f>
        <v>0</v>
      </c>
      <c r="AJ53" s="174">
        <f>'Project Costs'!$V53*AJ$2</f>
        <v>0</v>
      </c>
      <c r="AK53" s="174">
        <f>'Project Costs'!$V53*AK$2</f>
        <v>0</v>
      </c>
      <c r="AL53" s="174">
        <f>'Project Costs'!$V53*AL$2</f>
        <v>0</v>
      </c>
      <c r="AM53" s="174">
        <f>'Project Costs'!$V53*AM$2</f>
        <v>0</v>
      </c>
      <c r="AN53" s="361">
        <f>'Project Costs'!$V53*AN$2</f>
        <v>0</v>
      </c>
      <c r="AO53" s="174">
        <f>'Project Costs'!$V53*AO$2</f>
        <v>0</v>
      </c>
      <c r="AP53" s="174">
        <f>'Project Costs'!$V53*AP$2</f>
        <v>0</v>
      </c>
      <c r="AQ53" s="174">
        <f>'Project Costs'!$V53*AQ$2</f>
        <v>0</v>
      </c>
      <c r="AR53" s="174">
        <f>'Project Costs'!$V53*AR$2</f>
        <v>0</v>
      </c>
      <c r="AS53" s="174">
        <f>'Project Costs'!$V53*AS$2</f>
        <v>0</v>
      </c>
      <c r="AT53" s="174">
        <f>'Project Costs'!$V53*AT$2</f>
        <v>0</v>
      </c>
      <c r="AU53" s="174">
        <f>'Project Costs'!$V53*AU$2</f>
        <v>0</v>
      </c>
      <c r="AV53" s="174">
        <f>'Project Costs'!$V53*AV$2</f>
        <v>0</v>
      </c>
      <c r="AW53" s="174">
        <f>'Project Costs'!$V53*AW$2</f>
        <v>0</v>
      </c>
      <c r="AX53" s="174">
        <f>'Project Costs'!$V53*AX$2</f>
        <v>0</v>
      </c>
      <c r="AY53" s="174">
        <f>'Project Costs'!$V53*AY$2</f>
        <v>0</v>
      </c>
      <c r="AZ53" s="174">
        <f>'Project Costs'!$V53*AZ$2</f>
        <v>0</v>
      </c>
      <c r="BA53" s="174">
        <f>'Project Costs'!$V53*BA$2</f>
        <v>0</v>
      </c>
      <c r="BB53" s="174">
        <f>'Project Costs'!$V53*BB$2</f>
        <v>0</v>
      </c>
    </row>
    <row r="54" spans="1:54" ht="12.75" customHeight="1" x14ac:dyDescent="0.2">
      <c r="A54" s="193" t="str">
        <f>'Project Costs'!B54</f>
        <v xml:space="preserve"> </v>
      </c>
      <c r="B54" s="178">
        <f>'Project Costs'!Q54</f>
        <v>0</v>
      </c>
      <c r="C54" s="179">
        <f t="shared" si="2"/>
        <v>0</v>
      </c>
      <c r="D54" s="180">
        <f t="shared" si="3"/>
        <v>0</v>
      </c>
      <c r="E54" s="174">
        <f>'Project Costs'!$V54*E$2</f>
        <v>0</v>
      </c>
      <c r="F54" s="174">
        <f>'Project Costs'!$V54*F$2</f>
        <v>0</v>
      </c>
      <c r="G54" s="174">
        <f>'Project Costs'!$V54*G$2</f>
        <v>0</v>
      </c>
      <c r="H54" s="174">
        <f>'Project Costs'!$V54*H$2</f>
        <v>0</v>
      </c>
      <c r="I54" s="174">
        <f>'Project Costs'!$V54*I$2</f>
        <v>0</v>
      </c>
      <c r="J54" s="174">
        <f>'Project Costs'!$V54*J$2</f>
        <v>0</v>
      </c>
      <c r="K54" s="174">
        <f>'Project Costs'!$V54*K$2</f>
        <v>0</v>
      </c>
      <c r="L54" s="174">
        <f>'Project Costs'!$V54*L$2</f>
        <v>0</v>
      </c>
      <c r="M54" s="174">
        <f>'Project Costs'!$V54*M$2</f>
        <v>0</v>
      </c>
      <c r="N54" s="174">
        <f>'Project Costs'!$V54*N$2</f>
        <v>0</v>
      </c>
      <c r="O54" s="174">
        <f>'Project Costs'!$V54*O$2</f>
        <v>0</v>
      </c>
      <c r="P54" s="174">
        <f>'Project Costs'!$V54*P$2</f>
        <v>0</v>
      </c>
      <c r="Q54" s="174">
        <f>'Project Costs'!$V54*Q$2</f>
        <v>0</v>
      </c>
      <c r="R54" s="174">
        <f>'Project Costs'!$V54*R$2</f>
        <v>0</v>
      </c>
      <c r="S54" s="174">
        <f>'Project Costs'!$V54*S$2</f>
        <v>0</v>
      </c>
      <c r="T54" s="174">
        <f>'Project Costs'!$V54*T$2</f>
        <v>0</v>
      </c>
      <c r="U54" s="174">
        <f>'Project Costs'!$V54*U$2</f>
        <v>0</v>
      </c>
      <c r="V54" s="174">
        <f>'Project Costs'!$V54*V$2</f>
        <v>0</v>
      </c>
      <c r="W54" s="174">
        <f>'Project Costs'!$V54*W$2</f>
        <v>0</v>
      </c>
      <c r="X54" s="174">
        <f>'Project Costs'!$V54*X$2</f>
        <v>0</v>
      </c>
      <c r="Y54" s="174">
        <f>'Project Costs'!$V54*Y$2</f>
        <v>0</v>
      </c>
      <c r="Z54" s="174">
        <f>'Project Costs'!$V54*Z$2</f>
        <v>0</v>
      </c>
      <c r="AA54" s="174">
        <f>'Project Costs'!$V54*AA$2</f>
        <v>0</v>
      </c>
      <c r="AB54" s="174">
        <f>'Project Costs'!$V54*AB$2</f>
        <v>0</v>
      </c>
      <c r="AC54" s="174">
        <f>'Project Costs'!$V54*AC$2</f>
        <v>0</v>
      </c>
      <c r="AD54" s="174">
        <f>'Project Costs'!$V54*AD$2</f>
        <v>0</v>
      </c>
      <c r="AE54" s="174">
        <f>'Project Costs'!$V54*AE$2</f>
        <v>0</v>
      </c>
      <c r="AF54" s="174">
        <f>'Project Costs'!$V54*AF$2</f>
        <v>0</v>
      </c>
      <c r="AG54" s="174">
        <f>'Project Costs'!$V54*AG$2</f>
        <v>0</v>
      </c>
      <c r="AH54" s="174">
        <f>'Project Costs'!$V54*AH$2</f>
        <v>0</v>
      </c>
      <c r="AI54" s="174">
        <f>'Project Costs'!$V54*AI$2</f>
        <v>0</v>
      </c>
      <c r="AJ54" s="174">
        <f>'Project Costs'!$V54*AJ$2</f>
        <v>0</v>
      </c>
      <c r="AK54" s="174">
        <f>'Project Costs'!$V54*AK$2</f>
        <v>0</v>
      </c>
      <c r="AL54" s="174">
        <f>'Project Costs'!$V54*AL$2</f>
        <v>0</v>
      </c>
      <c r="AM54" s="174">
        <f>'Project Costs'!$V54*AM$2</f>
        <v>0</v>
      </c>
      <c r="AN54" s="361">
        <f>'Project Costs'!$V54*AN$2</f>
        <v>0</v>
      </c>
      <c r="AO54" s="174">
        <f>'Project Costs'!$V54*AO$2</f>
        <v>0</v>
      </c>
      <c r="AP54" s="174">
        <f>'Project Costs'!$V54*AP$2</f>
        <v>0</v>
      </c>
      <c r="AQ54" s="174">
        <f>'Project Costs'!$V54*AQ$2</f>
        <v>0</v>
      </c>
      <c r="AR54" s="174">
        <f>'Project Costs'!$V54*AR$2</f>
        <v>0</v>
      </c>
      <c r="AS54" s="174">
        <f>'Project Costs'!$V54*AS$2</f>
        <v>0</v>
      </c>
      <c r="AT54" s="174">
        <f>'Project Costs'!$V54*AT$2</f>
        <v>0</v>
      </c>
      <c r="AU54" s="174">
        <f>'Project Costs'!$V54*AU$2</f>
        <v>0</v>
      </c>
      <c r="AV54" s="174">
        <f>'Project Costs'!$V54*AV$2</f>
        <v>0</v>
      </c>
      <c r="AW54" s="174">
        <f>'Project Costs'!$V54*AW$2</f>
        <v>0</v>
      </c>
      <c r="AX54" s="174">
        <f>'Project Costs'!$V54*AX$2</f>
        <v>0</v>
      </c>
      <c r="AY54" s="174">
        <f>'Project Costs'!$V54*AY$2</f>
        <v>0</v>
      </c>
      <c r="AZ54" s="174">
        <f>'Project Costs'!$V54*AZ$2</f>
        <v>0</v>
      </c>
      <c r="BA54" s="174">
        <f>'Project Costs'!$V54*BA$2</f>
        <v>0</v>
      </c>
      <c r="BB54" s="174">
        <f>'Project Costs'!$V54*BB$2</f>
        <v>0</v>
      </c>
    </row>
    <row r="55" spans="1:54" ht="12.75" customHeight="1" x14ac:dyDescent="0.2">
      <c r="A55" s="193" t="str">
        <f>'Project Costs'!B55</f>
        <v xml:space="preserve"> </v>
      </c>
      <c r="B55" s="178">
        <f>'Project Costs'!Q55</f>
        <v>0</v>
      </c>
      <c r="C55" s="179">
        <f t="shared" si="2"/>
        <v>0</v>
      </c>
      <c r="D55" s="180">
        <f t="shared" si="3"/>
        <v>0</v>
      </c>
      <c r="E55" s="174">
        <f>'Project Costs'!$V55*E$2</f>
        <v>0</v>
      </c>
      <c r="F55" s="174">
        <f>'Project Costs'!$V55*F$2</f>
        <v>0</v>
      </c>
      <c r="G55" s="174">
        <f>'Project Costs'!$V55*G$2</f>
        <v>0</v>
      </c>
      <c r="H55" s="174">
        <f>'Project Costs'!$V55*H$2</f>
        <v>0</v>
      </c>
      <c r="I55" s="174">
        <f>'Project Costs'!$V55*I$2</f>
        <v>0</v>
      </c>
      <c r="J55" s="174">
        <f>'Project Costs'!$V55*J$2</f>
        <v>0</v>
      </c>
      <c r="K55" s="174">
        <f>'Project Costs'!$V55*K$2</f>
        <v>0</v>
      </c>
      <c r="L55" s="174">
        <f>'Project Costs'!$V55*L$2</f>
        <v>0</v>
      </c>
      <c r="M55" s="174">
        <f>'Project Costs'!$V55*M$2</f>
        <v>0</v>
      </c>
      <c r="N55" s="174">
        <f>'Project Costs'!$V55*N$2</f>
        <v>0</v>
      </c>
      <c r="O55" s="174">
        <f>'Project Costs'!$V55*O$2</f>
        <v>0</v>
      </c>
      <c r="P55" s="174">
        <f>'Project Costs'!$V55*P$2</f>
        <v>0</v>
      </c>
      <c r="Q55" s="174">
        <f>'Project Costs'!$V55*Q$2</f>
        <v>0</v>
      </c>
      <c r="R55" s="174">
        <f>'Project Costs'!$V55*R$2</f>
        <v>0</v>
      </c>
      <c r="S55" s="174">
        <f>'Project Costs'!$V55*S$2</f>
        <v>0</v>
      </c>
      <c r="T55" s="174">
        <f>'Project Costs'!$V55*T$2</f>
        <v>0</v>
      </c>
      <c r="U55" s="174">
        <f>'Project Costs'!$V55*U$2</f>
        <v>0</v>
      </c>
      <c r="V55" s="174">
        <f>'Project Costs'!$V55*V$2</f>
        <v>0</v>
      </c>
      <c r="W55" s="174">
        <f>'Project Costs'!$V55*W$2</f>
        <v>0</v>
      </c>
      <c r="X55" s="174">
        <f>'Project Costs'!$V55*X$2</f>
        <v>0</v>
      </c>
      <c r="Y55" s="174">
        <f>'Project Costs'!$V55*Y$2</f>
        <v>0</v>
      </c>
      <c r="Z55" s="174">
        <f>'Project Costs'!$V55*Z$2</f>
        <v>0</v>
      </c>
      <c r="AA55" s="174">
        <f>'Project Costs'!$V55*AA$2</f>
        <v>0</v>
      </c>
      <c r="AB55" s="174">
        <f>'Project Costs'!$V55*AB$2</f>
        <v>0</v>
      </c>
      <c r="AC55" s="174">
        <f>'Project Costs'!$V55*AC$2</f>
        <v>0</v>
      </c>
      <c r="AD55" s="174">
        <f>'Project Costs'!$V55*AD$2</f>
        <v>0</v>
      </c>
      <c r="AE55" s="174">
        <f>'Project Costs'!$V55*AE$2</f>
        <v>0</v>
      </c>
      <c r="AF55" s="174">
        <f>'Project Costs'!$V55*AF$2</f>
        <v>0</v>
      </c>
      <c r="AG55" s="174">
        <f>'Project Costs'!$V55*AG$2</f>
        <v>0</v>
      </c>
      <c r="AH55" s="174">
        <f>'Project Costs'!$V55*AH$2</f>
        <v>0</v>
      </c>
      <c r="AI55" s="174">
        <f>'Project Costs'!$V55*AI$2</f>
        <v>0</v>
      </c>
      <c r="AJ55" s="174">
        <f>'Project Costs'!$V55*AJ$2</f>
        <v>0</v>
      </c>
      <c r="AK55" s="174">
        <f>'Project Costs'!$V55*AK$2</f>
        <v>0</v>
      </c>
      <c r="AL55" s="174">
        <f>'Project Costs'!$V55*AL$2</f>
        <v>0</v>
      </c>
      <c r="AM55" s="174">
        <f>'Project Costs'!$V55*AM$2</f>
        <v>0</v>
      </c>
      <c r="AN55" s="361">
        <f>'Project Costs'!$V55*AN$2</f>
        <v>0</v>
      </c>
      <c r="AO55" s="174">
        <f>'Project Costs'!$V55*AO$2</f>
        <v>0</v>
      </c>
      <c r="AP55" s="174">
        <f>'Project Costs'!$V55*AP$2</f>
        <v>0</v>
      </c>
      <c r="AQ55" s="174">
        <f>'Project Costs'!$V55*AQ$2</f>
        <v>0</v>
      </c>
      <c r="AR55" s="174">
        <f>'Project Costs'!$V55*AR$2</f>
        <v>0</v>
      </c>
      <c r="AS55" s="174">
        <f>'Project Costs'!$V55*AS$2</f>
        <v>0</v>
      </c>
      <c r="AT55" s="174">
        <f>'Project Costs'!$V55*AT$2</f>
        <v>0</v>
      </c>
      <c r="AU55" s="174">
        <f>'Project Costs'!$V55*AU$2</f>
        <v>0</v>
      </c>
      <c r="AV55" s="174">
        <f>'Project Costs'!$V55*AV$2</f>
        <v>0</v>
      </c>
      <c r="AW55" s="174">
        <f>'Project Costs'!$V55*AW$2</f>
        <v>0</v>
      </c>
      <c r="AX55" s="174">
        <f>'Project Costs'!$V55*AX$2</f>
        <v>0</v>
      </c>
      <c r="AY55" s="174">
        <f>'Project Costs'!$V55*AY$2</f>
        <v>0</v>
      </c>
      <c r="AZ55" s="174">
        <f>'Project Costs'!$V55*AZ$2</f>
        <v>0</v>
      </c>
      <c r="BA55" s="174">
        <f>'Project Costs'!$V55*BA$2</f>
        <v>0</v>
      </c>
      <c r="BB55" s="174">
        <f>'Project Costs'!$V55*BB$2</f>
        <v>0</v>
      </c>
    </row>
    <row r="56" spans="1:54" ht="12.75" customHeight="1" x14ac:dyDescent="0.2">
      <c r="A56" s="193" t="str">
        <f>'Project Costs'!B56</f>
        <v xml:space="preserve"> </v>
      </c>
      <c r="B56" s="178">
        <f>'Project Costs'!Q56</f>
        <v>0</v>
      </c>
      <c r="C56" s="179">
        <f t="shared" si="2"/>
        <v>0</v>
      </c>
      <c r="D56" s="180">
        <f t="shared" si="3"/>
        <v>0</v>
      </c>
      <c r="E56" s="174">
        <f>'Project Costs'!$V56*E$2</f>
        <v>0</v>
      </c>
      <c r="F56" s="174">
        <f>'Project Costs'!$V56*F$2</f>
        <v>0</v>
      </c>
      <c r="G56" s="174">
        <f>'Project Costs'!$V56*G$2</f>
        <v>0</v>
      </c>
      <c r="H56" s="174">
        <f>'Project Costs'!$V56*H$2</f>
        <v>0</v>
      </c>
      <c r="I56" s="174">
        <f>'Project Costs'!$V56*I$2</f>
        <v>0</v>
      </c>
      <c r="J56" s="174">
        <f>'Project Costs'!$V56*J$2</f>
        <v>0</v>
      </c>
      <c r="K56" s="174">
        <f>'Project Costs'!$V56*K$2</f>
        <v>0</v>
      </c>
      <c r="L56" s="174">
        <f>'Project Costs'!$V56*L$2</f>
        <v>0</v>
      </c>
      <c r="M56" s="174">
        <f>'Project Costs'!$V56*M$2</f>
        <v>0</v>
      </c>
      <c r="N56" s="174">
        <f>'Project Costs'!$V56*N$2</f>
        <v>0</v>
      </c>
      <c r="O56" s="174">
        <f>'Project Costs'!$V56*O$2</f>
        <v>0</v>
      </c>
      <c r="P56" s="174">
        <f>'Project Costs'!$V56*P$2</f>
        <v>0</v>
      </c>
      <c r="Q56" s="174">
        <f>'Project Costs'!$V56*Q$2</f>
        <v>0</v>
      </c>
      <c r="R56" s="174">
        <f>'Project Costs'!$V56*R$2</f>
        <v>0</v>
      </c>
      <c r="S56" s="174">
        <f>'Project Costs'!$V56*S$2</f>
        <v>0</v>
      </c>
      <c r="T56" s="174">
        <f>'Project Costs'!$V56*T$2</f>
        <v>0</v>
      </c>
      <c r="U56" s="174">
        <f>'Project Costs'!$V56*U$2</f>
        <v>0</v>
      </c>
      <c r="V56" s="174">
        <f>'Project Costs'!$V56*V$2</f>
        <v>0</v>
      </c>
      <c r="W56" s="174">
        <f>'Project Costs'!$V56*W$2</f>
        <v>0</v>
      </c>
      <c r="X56" s="174">
        <f>'Project Costs'!$V56*X$2</f>
        <v>0</v>
      </c>
      <c r="Y56" s="174">
        <f>'Project Costs'!$V56*Y$2</f>
        <v>0</v>
      </c>
      <c r="Z56" s="174">
        <f>'Project Costs'!$V56*Z$2</f>
        <v>0</v>
      </c>
      <c r="AA56" s="174">
        <f>'Project Costs'!$V56*AA$2</f>
        <v>0</v>
      </c>
      <c r="AB56" s="174">
        <f>'Project Costs'!$V56*AB$2</f>
        <v>0</v>
      </c>
      <c r="AC56" s="174">
        <f>'Project Costs'!$V56*AC$2</f>
        <v>0</v>
      </c>
      <c r="AD56" s="174">
        <f>'Project Costs'!$V56*AD$2</f>
        <v>0</v>
      </c>
      <c r="AE56" s="174">
        <f>'Project Costs'!$V56*AE$2</f>
        <v>0</v>
      </c>
      <c r="AF56" s="174">
        <f>'Project Costs'!$V56*AF$2</f>
        <v>0</v>
      </c>
      <c r="AG56" s="174">
        <f>'Project Costs'!$V56*AG$2</f>
        <v>0</v>
      </c>
      <c r="AH56" s="174">
        <f>'Project Costs'!$V56*AH$2</f>
        <v>0</v>
      </c>
      <c r="AI56" s="174">
        <f>'Project Costs'!$V56*AI$2</f>
        <v>0</v>
      </c>
      <c r="AJ56" s="174">
        <f>'Project Costs'!$V56*AJ$2</f>
        <v>0</v>
      </c>
      <c r="AK56" s="174">
        <f>'Project Costs'!$V56*AK$2</f>
        <v>0</v>
      </c>
      <c r="AL56" s="174">
        <f>'Project Costs'!$V56*AL$2</f>
        <v>0</v>
      </c>
      <c r="AM56" s="174">
        <f>'Project Costs'!$V56*AM$2</f>
        <v>0</v>
      </c>
      <c r="AN56" s="361">
        <f>'Project Costs'!$V56*AN$2</f>
        <v>0</v>
      </c>
      <c r="AO56" s="174">
        <f>'Project Costs'!$V56*AO$2</f>
        <v>0</v>
      </c>
      <c r="AP56" s="174">
        <f>'Project Costs'!$V56*AP$2</f>
        <v>0</v>
      </c>
      <c r="AQ56" s="174">
        <f>'Project Costs'!$V56*AQ$2</f>
        <v>0</v>
      </c>
      <c r="AR56" s="174">
        <f>'Project Costs'!$V56*AR$2</f>
        <v>0</v>
      </c>
      <c r="AS56" s="174">
        <f>'Project Costs'!$V56*AS$2</f>
        <v>0</v>
      </c>
      <c r="AT56" s="174">
        <f>'Project Costs'!$V56*AT$2</f>
        <v>0</v>
      </c>
      <c r="AU56" s="174">
        <f>'Project Costs'!$V56*AU$2</f>
        <v>0</v>
      </c>
      <c r="AV56" s="174">
        <f>'Project Costs'!$V56*AV$2</f>
        <v>0</v>
      </c>
      <c r="AW56" s="174">
        <f>'Project Costs'!$V56*AW$2</f>
        <v>0</v>
      </c>
      <c r="AX56" s="174">
        <f>'Project Costs'!$V56*AX$2</f>
        <v>0</v>
      </c>
      <c r="AY56" s="174">
        <f>'Project Costs'!$V56*AY$2</f>
        <v>0</v>
      </c>
      <c r="AZ56" s="174">
        <f>'Project Costs'!$V56*AZ$2</f>
        <v>0</v>
      </c>
      <c r="BA56" s="174">
        <f>'Project Costs'!$V56*BA$2</f>
        <v>0</v>
      </c>
      <c r="BB56" s="174">
        <f>'Project Costs'!$V56*BB$2</f>
        <v>0</v>
      </c>
    </row>
    <row r="57" spans="1:54" ht="12.75" customHeight="1" x14ac:dyDescent="0.2">
      <c r="A57" s="194" t="s">
        <v>316</v>
      </c>
      <c r="B57" s="181">
        <f>SUM(B49:B56)</f>
        <v>0</v>
      </c>
      <c r="C57" s="182">
        <f t="shared" si="2"/>
        <v>0</v>
      </c>
      <c r="D57" s="183">
        <f t="shared" si="3"/>
        <v>0</v>
      </c>
      <c r="E57" s="181">
        <f>SUM(E49:E56)</f>
        <v>0</v>
      </c>
      <c r="F57" s="182">
        <f t="shared" ref="F57:BB57" si="11">SUM(F49:F56)</f>
        <v>0</v>
      </c>
      <c r="G57" s="147">
        <f t="shared" si="11"/>
        <v>0</v>
      </c>
      <c r="H57" s="147">
        <f t="shared" si="11"/>
        <v>0</v>
      </c>
      <c r="I57" s="147">
        <f t="shared" si="11"/>
        <v>0</v>
      </c>
      <c r="J57" s="147">
        <f t="shared" si="11"/>
        <v>0</v>
      </c>
      <c r="K57" s="147">
        <f t="shared" si="11"/>
        <v>0</v>
      </c>
      <c r="L57" s="147">
        <f t="shared" si="11"/>
        <v>0</v>
      </c>
      <c r="M57" s="147">
        <f t="shared" si="11"/>
        <v>0</v>
      </c>
      <c r="N57" s="147">
        <f t="shared" si="11"/>
        <v>0</v>
      </c>
      <c r="O57" s="147">
        <f t="shared" si="11"/>
        <v>0</v>
      </c>
      <c r="P57" s="147">
        <f t="shared" si="11"/>
        <v>0</v>
      </c>
      <c r="Q57" s="147">
        <f t="shared" si="11"/>
        <v>0</v>
      </c>
      <c r="R57" s="147">
        <f t="shared" si="11"/>
        <v>0</v>
      </c>
      <c r="S57" s="147">
        <f t="shared" si="11"/>
        <v>0</v>
      </c>
      <c r="T57" s="147">
        <f t="shared" si="11"/>
        <v>0</v>
      </c>
      <c r="U57" s="147">
        <f t="shared" si="11"/>
        <v>0</v>
      </c>
      <c r="V57" s="147">
        <f t="shared" si="11"/>
        <v>0</v>
      </c>
      <c r="W57" s="147">
        <f t="shared" si="11"/>
        <v>0</v>
      </c>
      <c r="X57" s="147">
        <f t="shared" si="11"/>
        <v>0</v>
      </c>
      <c r="Y57" s="147">
        <f t="shared" si="11"/>
        <v>0</v>
      </c>
      <c r="Z57" s="147">
        <f t="shared" si="11"/>
        <v>0</v>
      </c>
      <c r="AA57" s="147">
        <f t="shared" si="11"/>
        <v>0</v>
      </c>
      <c r="AB57" s="147">
        <f t="shared" si="11"/>
        <v>0</v>
      </c>
      <c r="AC57" s="147">
        <f t="shared" si="11"/>
        <v>0</v>
      </c>
      <c r="AD57" s="147">
        <f t="shared" si="11"/>
        <v>0</v>
      </c>
      <c r="AE57" s="147">
        <f t="shared" si="11"/>
        <v>0</v>
      </c>
      <c r="AF57" s="147">
        <f t="shared" si="11"/>
        <v>0</v>
      </c>
      <c r="AG57" s="147">
        <f t="shared" si="11"/>
        <v>0</v>
      </c>
      <c r="AH57" s="147">
        <f t="shared" si="11"/>
        <v>0</v>
      </c>
      <c r="AI57" s="147">
        <f t="shared" si="11"/>
        <v>0</v>
      </c>
      <c r="AJ57" s="147">
        <f t="shared" si="11"/>
        <v>0</v>
      </c>
      <c r="AK57" s="147">
        <f t="shared" si="11"/>
        <v>0</v>
      </c>
      <c r="AL57" s="147">
        <f t="shared" si="11"/>
        <v>0</v>
      </c>
      <c r="AM57" s="147">
        <f t="shared" si="11"/>
        <v>0</v>
      </c>
      <c r="AN57" s="360">
        <f t="shared" si="11"/>
        <v>0</v>
      </c>
      <c r="AO57" s="147">
        <f t="shared" si="11"/>
        <v>0</v>
      </c>
      <c r="AP57" s="147">
        <f t="shared" si="11"/>
        <v>0</v>
      </c>
      <c r="AQ57" s="147">
        <f t="shared" si="11"/>
        <v>0</v>
      </c>
      <c r="AR57" s="147">
        <f t="shared" si="11"/>
        <v>0</v>
      </c>
      <c r="AS57" s="147">
        <f t="shared" si="11"/>
        <v>0</v>
      </c>
      <c r="AT57" s="147">
        <f t="shared" si="11"/>
        <v>0</v>
      </c>
      <c r="AU57" s="147">
        <f t="shared" si="11"/>
        <v>0</v>
      </c>
      <c r="AV57" s="147">
        <f t="shared" si="11"/>
        <v>0</v>
      </c>
      <c r="AW57" s="147">
        <f t="shared" si="11"/>
        <v>0</v>
      </c>
      <c r="AX57" s="147">
        <f t="shared" si="11"/>
        <v>0</v>
      </c>
      <c r="AY57" s="147">
        <f t="shared" si="11"/>
        <v>0</v>
      </c>
      <c r="AZ57" s="147">
        <f t="shared" si="11"/>
        <v>0</v>
      </c>
      <c r="BA57" s="147">
        <f t="shared" si="11"/>
        <v>0</v>
      </c>
      <c r="BB57" s="147">
        <f t="shared" si="11"/>
        <v>0</v>
      </c>
    </row>
    <row r="58" spans="1:54" ht="12.75" customHeight="1" x14ac:dyDescent="0.2">
      <c r="A58" s="192" t="str">
        <f>'Project Costs'!B58</f>
        <v>Residential</v>
      </c>
      <c r="B58" s="178">
        <f>'Project Costs'!Q58</f>
        <v>0</v>
      </c>
      <c r="C58" s="179">
        <f t="shared" si="2"/>
        <v>0</v>
      </c>
      <c r="D58" s="180">
        <f t="shared" si="3"/>
        <v>0</v>
      </c>
      <c r="E58" s="174">
        <f>'Project Costs'!$V58*E$2</f>
        <v>0</v>
      </c>
      <c r="F58" s="174">
        <f>'Project Costs'!$V58*F$2</f>
        <v>0</v>
      </c>
      <c r="G58" s="174">
        <f>'Project Costs'!$V58*G$2</f>
        <v>0</v>
      </c>
      <c r="H58" s="174">
        <f>'Project Costs'!$V58*H$2</f>
        <v>0</v>
      </c>
      <c r="I58" s="174">
        <f>'Project Costs'!$V58*I$2</f>
        <v>0</v>
      </c>
      <c r="J58" s="174">
        <f>'Project Costs'!$V58*J$2</f>
        <v>0</v>
      </c>
      <c r="K58" s="174">
        <f>'Project Costs'!$V58*K$2</f>
        <v>0</v>
      </c>
      <c r="L58" s="174">
        <f>'Project Costs'!$V58*L$2</f>
        <v>0</v>
      </c>
      <c r="M58" s="174">
        <f>'Project Costs'!$V58*M$2</f>
        <v>0</v>
      </c>
      <c r="N58" s="174">
        <f>'Project Costs'!$V58*N$2</f>
        <v>0</v>
      </c>
      <c r="O58" s="174">
        <f>'Project Costs'!$V58*O$2</f>
        <v>0</v>
      </c>
      <c r="P58" s="174">
        <f>'Project Costs'!$V58*P$2</f>
        <v>0</v>
      </c>
      <c r="Q58" s="174">
        <f>'Project Costs'!$V58*Q$2</f>
        <v>0</v>
      </c>
      <c r="R58" s="174">
        <f>'Project Costs'!$V58*R$2</f>
        <v>0</v>
      </c>
      <c r="S58" s="174">
        <f>'Project Costs'!$V58*S$2</f>
        <v>0</v>
      </c>
      <c r="T58" s="174">
        <f>'Project Costs'!$V58*T$2</f>
        <v>0</v>
      </c>
      <c r="U58" s="174">
        <f>'Project Costs'!$V58*U$2</f>
        <v>0</v>
      </c>
      <c r="V58" s="174">
        <f>'Project Costs'!$V58*V$2</f>
        <v>0</v>
      </c>
      <c r="W58" s="174">
        <f>'Project Costs'!$V58*W$2</f>
        <v>0</v>
      </c>
      <c r="X58" s="174">
        <f>'Project Costs'!$V58*X$2</f>
        <v>0</v>
      </c>
      <c r="Y58" s="174">
        <f>'Project Costs'!$V58*Y$2</f>
        <v>0</v>
      </c>
      <c r="Z58" s="174">
        <f>'Project Costs'!$V58*Z$2</f>
        <v>0</v>
      </c>
      <c r="AA58" s="174">
        <f>'Project Costs'!$V58*AA$2</f>
        <v>0</v>
      </c>
      <c r="AB58" s="174">
        <f>'Project Costs'!$V58*AB$2</f>
        <v>0</v>
      </c>
      <c r="AC58" s="174">
        <f>'Project Costs'!$V58*AC$2</f>
        <v>0</v>
      </c>
      <c r="AD58" s="174">
        <f>'Project Costs'!$V58*AD$2</f>
        <v>0</v>
      </c>
      <c r="AE58" s="174">
        <f>'Project Costs'!$V58*AE$2</f>
        <v>0</v>
      </c>
      <c r="AF58" s="174">
        <f>'Project Costs'!$V58*AF$2</f>
        <v>0</v>
      </c>
      <c r="AG58" s="174">
        <f>'Project Costs'!$V58*AG$2</f>
        <v>0</v>
      </c>
      <c r="AH58" s="174">
        <f>'Project Costs'!$V58*AH$2</f>
        <v>0</v>
      </c>
      <c r="AI58" s="174">
        <f>'Project Costs'!$V58*AI$2</f>
        <v>0</v>
      </c>
      <c r="AJ58" s="174">
        <f>'Project Costs'!$V58*AJ$2</f>
        <v>0</v>
      </c>
      <c r="AK58" s="174">
        <f>'Project Costs'!$V58*AK$2</f>
        <v>0</v>
      </c>
      <c r="AL58" s="174">
        <f>'Project Costs'!$V58*AL$2</f>
        <v>0</v>
      </c>
      <c r="AM58" s="174">
        <f>'Project Costs'!$V58*AM$2</f>
        <v>0</v>
      </c>
      <c r="AN58" s="361">
        <f>'Project Costs'!$V58*AN$2</f>
        <v>0</v>
      </c>
      <c r="AO58" s="174">
        <f>'Project Costs'!$V58*AO$2</f>
        <v>0</v>
      </c>
      <c r="AP58" s="174">
        <f>'Project Costs'!$V58*AP$2</f>
        <v>0</v>
      </c>
      <c r="AQ58" s="174">
        <f>'Project Costs'!$V58*AQ$2</f>
        <v>0</v>
      </c>
      <c r="AR58" s="174">
        <f>'Project Costs'!$V58*AR$2</f>
        <v>0</v>
      </c>
      <c r="AS58" s="174">
        <f>'Project Costs'!$V58*AS$2</f>
        <v>0</v>
      </c>
      <c r="AT58" s="174">
        <f>'Project Costs'!$V58*AT$2</f>
        <v>0</v>
      </c>
      <c r="AU58" s="174">
        <f>'Project Costs'!$V58*AU$2</f>
        <v>0</v>
      </c>
      <c r="AV58" s="174">
        <f>'Project Costs'!$V58*AV$2</f>
        <v>0</v>
      </c>
      <c r="AW58" s="174">
        <f>'Project Costs'!$V58*AW$2</f>
        <v>0</v>
      </c>
      <c r="AX58" s="174">
        <f>'Project Costs'!$V58*AX$2</f>
        <v>0</v>
      </c>
      <c r="AY58" s="174">
        <f>'Project Costs'!$V58*AY$2</f>
        <v>0</v>
      </c>
      <c r="AZ58" s="174">
        <f>'Project Costs'!$V58*AZ$2</f>
        <v>0</v>
      </c>
      <c r="BA58" s="174">
        <f>'Project Costs'!$V58*BA$2</f>
        <v>0</v>
      </c>
      <c r="BB58" s="174">
        <f>'Project Costs'!$V58*BB$2</f>
        <v>0</v>
      </c>
    </row>
    <row r="59" spans="1:54" ht="12.75" customHeight="1" x14ac:dyDescent="0.2">
      <c r="A59" s="192" t="str">
        <f>'Project Costs'!B59</f>
        <v>Community Service Facility</v>
      </c>
      <c r="B59" s="178">
        <f>'Project Costs'!Q59</f>
        <v>0</v>
      </c>
      <c r="C59" s="179">
        <f t="shared" si="2"/>
        <v>0</v>
      </c>
      <c r="D59" s="180">
        <f t="shared" si="3"/>
        <v>0</v>
      </c>
      <c r="E59" s="174">
        <f>'Project Costs'!$V59*E$2</f>
        <v>0</v>
      </c>
      <c r="F59" s="174">
        <f>'Project Costs'!$V59*F$2</f>
        <v>0</v>
      </c>
      <c r="G59" s="174">
        <f>'Project Costs'!$V59*G$2</f>
        <v>0</v>
      </c>
      <c r="H59" s="174">
        <f>'Project Costs'!$V59*H$2</f>
        <v>0</v>
      </c>
      <c r="I59" s="174">
        <f>'Project Costs'!$V59*I$2</f>
        <v>0</v>
      </c>
      <c r="J59" s="174">
        <f>'Project Costs'!$V59*J$2</f>
        <v>0</v>
      </c>
      <c r="K59" s="174">
        <f>'Project Costs'!$V59*K$2</f>
        <v>0</v>
      </c>
      <c r="L59" s="174">
        <f>'Project Costs'!$V59*L$2</f>
        <v>0</v>
      </c>
      <c r="M59" s="174">
        <f>'Project Costs'!$V59*M$2</f>
        <v>0</v>
      </c>
      <c r="N59" s="174">
        <f>'Project Costs'!$V59*N$2</f>
        <v>0</v>
      </c>
      <c r="O59" s="174">
        <f>'Project Costs'!$V59*O$2</f>
        <v>0</v>
      </c>
      <c r="P59" s="174">
        <f>'Project Costs'!$V59*P$2</f>
        <v>0</v>
      </c>
      <c r="Q59" s="174">
        <f>'Project Costs'!$V59*Q$2</f>
        <v>0</v>
      </c>
      <c r="R59" s="174">
        <f>'Project Costs'!$V59*R$2</f>
        <v>0</v>
      </c>
      <c r="S59" s="174">
        <f>'Project Costs'!$V59*S$2</f>
        <v>0</v>
      </c>
      <c r="T59" s="174">
        <f>'Project Costs'!$V59*T$2</f>
        <v>0</v>
      </c>
      <c r="U59" s="174">
        <f>'Project Costs'!$V59*U$2</f>
        <v>0</v>
      </c>
      <c r="V59" s="174">
        <f>'Project Costs'!$V59*V$2</f>
        <v>0</v>
      </c>
      <c r="W59" s="174">
        <f>'Project Costs'!$V59*W$2</f>
        <v>0</v>
      </c>
      <c r="X59" s="174">
        <f>'Project Costs'!$V59*X$2</f>
        <v>0</v>
      </c>
      <c r="Y59" s="174">
        <f>'Project Costs'!$V59*Y$2</f>
        <v>0</v>
      </c>
      <c r="Z59" s="174">
        <f>'Project Costs'!$V59*Z$2</f>
        <v>0</v>
      </c>
      <c r="AA59" s="174">
        <f>'Project Costs'!$V59*AA$2</f>
        <v>0</v>
      </c>
      <c r="AB59" s="174">
        <f>'Project Costs'!$V59*AB$2</f>
        <v>0</v>
      </c>
      <c r="AC59" s="174">
        <f>'Project Costs'!$V59*AC$2</f>
        <v>0</v>
      </c>
      <c r="AD59" s="174">
        <f>'Project Costs'!$V59*AD$2</f>
        <v>0</v>
      </c>
      <c r="AE59" s="174">
        <f>'Project Costs'!$V59*AE$2</f>
        <v>0</v>
      </c>
      <c r="AF59" s="174">
        <f>'Project Costs'!$V59*AF$2</f>
        <v>0</v>
      </c>
      <c r="AG59" s="174">
        <f>'Project Costs'!$V59*AG$2</f>
        <v>0</v>
      </c>
      <c r="AH59" s="174">
        <f>'Project Costs'!$V59*AH$2</f>
        <v>0</v>
      </c>
      <c r="AI59" s="174">
        <f>'Project Costs'!$V59*AI$2</f>
        <v>0</v>
      </c>
      <c r="AJ59" s="174">
        <f>'Project Costs'!$V59*AJ$2</f>
        <v>0</v>
      </c>
      <c r="AK59" s="174">
        <f>'Project Costs'!$V59*AK$2</f>
        <v>0</v>
      </c>
      <c r="AL59" s="174">
        <f>'Project Costs'!$V59*AL$2</f>
        <v>0</v>
      </c>
      <c r="AM59" s="174">
        <f>'Project Costs'!$V59*AM$2</f>
        <v>0</v>
      </c>
      <c r="AN59" s="361">
        <f>'Project Costs'!$V59*AN$2</f>
        <v>0</v>
      </c>
      <c r="AO59" s="174">
        <f>'Project Costs'!$V59*AO$2</f>
        <v>0</v>
      </c>
      <c r="AP59" s="174">
        <f>'Project Costs'!$V59*AP$2</f>
        <v>0</v>
      </c>
      <c r="AQ59" s="174">
        <f>'Project Costs'!$V59*AQ$2</f>
        <v>0</v>
      </c>
      <c r="AR59" s="174">
        <f>'Project Costs'!$V59*AR$2</f>
        <v>0</v>
      </c>
      <c r="AS59" s="174">
        <f>'Project Costs'!$V59*AS$2</f>
        <v>0</v>
      </c>
      <c r="AT59" s="174">
        <f>'Project Costs'!$V59*AT$2</f>
        <v>0</v>
      </c>
      <c r="AU59" s="174">
        <f>'Project Costs'!$V59*AU$2</f>
        <v>0</v>
      </c>
      <c r="AV59" s="174">
        <f>'Project Costs'!$V59*AV$2</f>
        <v>0</v>
      </c>
      <c r="AW59" s="174">
        <f>'Project Costs'!$V59*AW$2</f>
        <v>0</v>
      </c>
      <c r="AX59" s="174">
        <f>'Project Costs'!$V59*AX$2</f>
        <v>0</v>
      </c>
      <c r="AY59" s="174">
        <f>'Project Costs'!$V59*AY$2</f>
        <v>0</v>
      </c>
      <c r="AZ59" s="174">
        <f>'Project Costs'!$V59*AZ$2</f>
        <v>0</v>
      </c>
      <c r="BA59" s="174">
        <f>'Project Costs'!$V59*BA$2</f>
        <v>0</v>
      </c>
      <c r="BB59" s="174">
        <f>'Project Costs'!$V59*BB$2</f>
        <v>0</v>
      </c>
    </row>
    <row r="60" spans="1:54" ht="12.75" customHeight="1" x14ac:dyDescent="0.2">
      <c r="A60" s="192" t="str">
        <f>'Project Costs'!B60</f>
        <v>Commercial/Civic Space</v>
      </c>
      <c r="B60" s="178">
        <f>'Project Costs'!Q60</f>
        <v>0</v>
      </c>
      <c r="C60" s="179">
        <f t="shared" si="2"/>
        <v>0</v>
      </c>
      <c r="D60" s="180">
        <f t="shared" si="3"/>
        <v>0</v>
      </c>
      <c r="E60" s="174">
        <f>'Project Costs'!$V60*E$2</f>
        <v>0</v>
      </c>
      <c r="F60" s="174">
        <f>'Project Costs'!$V60*F$2</f>
        <v>0</v>
      </c>
      <c r="G60" s="174">
        <f>'Project Costs'!$V60*G$2</f>
        <v>0</v>
      </c>
      <c r="H60" s="174">
        <f>'Project Costs'!$V60*H$2</f>
        <v>0</v>
      </c>
      <c r="I60" s="174">
        <f>'Project Costs'!$V60*I$2</f>
        <v>0</v>
      </c>
      <c r="J60" s="174">
        <f>'Project Costs'!$V60*J$2</f>
        <v>0</v>
      </c>
      <c r="K60" s="174">
        <f>'Project Costs'!$V60*K$2</f>
        <v>0</v>
      </c>
      <c r="L60" s="174">
        <f>'Project Costs'!$V60*L$2</f>
        <v>0</v>
      </c>
      <c r="M60" s="174">
        <f>'Project Costs'!$V60*M$2</f>
        <v>0</v>
      </c>
      <c r="N60" s="174">
        <f>'Project Costs'!$V60*N$2</f>
        <v>0</v>
      </c>
      <c r="O60" s="174">
        <f>'Project Costs'!$V60*O$2</f>
        <v>0</v>
      </c>
      <c r="P60" s="174">
        <f>'Project Costs'!$V60*P$2</f>
        <v>0</v>
      </c>
      <c r="Q60" s="174">
        <f>'Project Costs'!$V60*Q$2</f>
        <v>0</v>
      </c>
      <c r="R60" s="174">
        <f>'Project Costs'!$V60*R$2</f>
        <v>0</v>
      </c>
      <c r="S60" s="174">
        <f>'Project Costs'!$V60*S$2</f>
        <v>0</v>
      </c>
      <c r="T60" s="174">
        <f>'Project Costs'!$V60*T$2</f>
        <v>0</v>
      </c>
      <c r="U60" s="174">
        <f>'Project Costs'!$V60*U$2</f>
        <v>0</v>
      </c>
      <c r="V60" s="174">
        <f>'Project Costs'!$V60*V$2</f>
        <v>0</v>
      </c>
      <c r="W60" s="174">
        <f>'Project Costs'!$V60*W$2</f>
        <v>0</v>
      </c>
      <c r="X60" s="174">
        <f>'Project Costs'!$V60*X$2</f>
        <v>0</v>
      </c>
      <c r="Y60" s="174">
        <f>'Project Costs'!$V60*Y$2</f>
        <v>0</v>
      </c>
      <c r="Z60" s="174">
        <f>'Project Costs'!$V60*Z$2</f>
        <v>0</v>
      </c>
      <c r="AA60" s="174">
        <f>'Project Costs'!$V60*AA$2</f>
        <v>0</v>
      </c>
      <c r="AB60" s="174">
        <f>'Project Costs'!$V60*AB$2</f>
        <v>0</v>
      </c>
      <c r="AC60" s="174">
        <f>'Project Costs'!$V60*AC$2</f>
        <v>0</v>
      </c>
      <c r="AD60" s="174">
        <f>'Project Costs'!$V60*AD$2</f>
        <v>0</v>
      </c>
      <c r="AE60" s="174">
        <f>'Project Costs'!$V60*AE$2</f>
        <v>0</v>
      </c>
      <c r="AF60" s="174">
        <f>'Project Costs'!$V60*AF$2</f>
        <v>0</v>
      </c>
      <c r="AG60" s="174">
        <f>'Project Costs'!$V60*AG$2</f>
        <v>0</v>
      </c>
      <c r="AH60" s="174">
        <f>'Project Costs'!$V60*AH$2</f>
        <v>0</v>
      </c>
      <c r="AI60" s="174">
        <f>'Project Costs'!$V60*AI$2</f>
        <v>0</v>
      </c>
      <c r="AJ60" s="174">
        <f>'Project Costs'!$V60*AJ$2</f>
        <v>0</v>
      </c>
      <c r="AK60" s="174">
        <f>'Project Costs'!$V60*AK$2</f>
        <v>0</v>
      </c>
      <c r="AL60" s="174">
        <f>'Project Costs'!$V60*AL$2</f>
        <v>0</v>
      </c>
      <c r="AM60" s="174">
        <f>'Project Costs'!$V60*AM$2</f>
        <v>0</v>
      </c>
      <c r="AN60" s="361">
        <f>'Project Costs'!$V60*AN$2</f>
        <v>0</v>
      </c>
      <c r="AO60" s="174">
        <f>'Project Costs'!$V60*AO$2</f>
        <v>0</v>
      </c>
      <c r="AP60" s="174">
        <f>'Project Costs'!$V60*AP$2</f>
        <v>0</v>
      </c>
      <c r="AQ60" s="174">
        <f>'Project Costs'!$V60*AQ$2</f>
        <v>0</v>
      </c>
      <c r="AR60" s="174">
        <f>'Project Costs'!$V60*AR$2</f>
        <v>0</v>
      </c>
      <c r="AS60" s="174">
        <f>'Project Costs'!$V60*AS$2</f>
        <v>0</v>
      </c>
      <c r="AT60" s="174">
        <f>'Project Costs'!$V60*AT$2</f>
        <v>0</v>
      </c>
      <c r="AU60" s="174">
        <f>'Project Costs'!$V60*AU$2</f>
        <v>0</v>
      </c>
      <c r="AV60" s="174">
        <f>'Project Costs'!$V60*AV$2</f>
        <v>0</v>
      </c>
      <c r="AW60" s="174">
        <f>'Project Costs'!$V60*AW$2</f>
        <v>0</v>
      </c>
      <c r="AX60" s="174">
        <f>'Project Costs'!$V60*AX$2</f>
        <v>0</v>
      </c>
      <c r="AY60" s="174">
        <f>'Project Costs'!$V60*AY$2</f>
        <v>0</v>
      </c>
      <c r="AZ60" s="174">
        <f>'Project Costs'!$V60*AZ$2</f>
        <v>0</v>
      </c>
      <c r="BA60" s="174">
        <f>'Project Costs'!$V60*BA$2</f>
        <v>0</v>
      </c>
      <c r="BB60" s="174">
        <f>'Project Costs'!$V60*BB$2</f>
        <v>0</v>
      </c>
    </row>
    <row r="61" spans="1:54" ht="12.75" customHeight="1" x14ac:dyDescent="0.2">
      <c r="A61" s="192" t="str">
        <f>'Project Costs'!B61</f>
        <v>General Contractor's Insurance</v>
      </c>
      <c r="B61" s="178">
        <f>'Project Costs'!Q61</f>
        <v>0</v>
      </c>
      <c r="C61" s="179">
        <f t="shared" si="2"/>
        <v>0</v>
      </c>
      <c r="D61" s="180">
        <f t="shared" si="3"/>
        <v>0</v>
      </c>
      <c r="E61" s="174">
        <f>'Project Costs'!$V61*E$2</f>
        <v>0</v>
      </c>
      <c r="F61" s="174">
        <f>'Project Costs'!$V61*F$2</f>
        <v>0</v>
      </c>
      <c r="G61" s="174">
        <f>'Project Costs'!$V61*G$2</f>
        <v>0</v>
      </c>
      <c r="H61" s="174">
        <f>'Project Costs'!$V61*H$2</f>
        <v>0</v>
      </c>
      <c r="I61" s="174">
        <f>'Project Costs'!$V61*I$2</f>
        <v>0</v>
      </c>
      <c r="J61" s="174">
        <f>'Project Costs'!$V61*J$2</f>
        <v>0</v>
      </c>
      <c r="K61" s="174">
        <f>'Project Costs'!$V61*K$2</f>
        <v>0</v>
      </c>
      <c r="L61" s="174">
        <f>'Project Costs'!$V61*L$2</f>
        <v>0</v>
      </c>
      <c r="M61" s="174">
        <f>'Project Costs'!$V61*M$2</f>
        <v>0</v>
      </c>
      <c r="N61" s="174">
        <f>'Project Costs'!$V61*N$2</f>
        <v>0</v>
      </c>
      <c r="O61" s="174">
        <f>'Project Costs'!$V61*O$2</f>
        <v>0</v>
      </c>
      <c r="P61" s="174">
        <f>'Project Costs'!$V61*P$2</f>
        <v>0</v>
      </c>
      <c r="Q61" s="174">
        <f>'Project Costs'!$V61*Q$2</f>
        <v>0</v>
      </c>
      <c r="R61" s="174">
        <f>'Project Costs'!$V61*R$2</f>
        <v>0</v>
      </c>
      <c r="S61" s="174">
        <f>'Project Costs'!$V61*S$2</f>
        <v>0</v>
      </c>
      <c r="T61" s="174">
        <f>'Project Costs'!$V61*T$2</f>
        <v>0</v>
      </c>
      <c r="U61" s="174">
        <f>'Project Costs'!$V61*U$2</f>
        <v>0</v>
      </c>
      <c r="V61" s="174">
        <f>'Project Costs'!$V61*V$2</f>
        <v>0</v>
      </c>
      <c r="W61" s="174">
        <f>'Project Costs'!$V61*W$2</f>
        <v>0</v>
      </c>
      <c r="X61" s="174">
        <f>'Project Costs'!$V61*X$2</f>
        <v>0</v>
      </c>
      <c r="Y61" s="174">
        <f>'Project Costs'!$V61*Y$2</f>
        <v>0</v>
      </c>
      <c r="Z61" s="174">
        <f>'Project Costs'!$V61*Z$2</f>
        <v>0</v>
      </c>
      <c r="AA61" s="174">
        <f>'Project Costs'!$V61*AA$2</f>
        <v>0</v>
      </c>
      <c r="AB61" s="174">
        <f>'Project Costs'!$V61*AB$2</f>
        <v>0</v>
      </c>
      <c r="AC61" s="174">
        <f>'Project Costs'!$V61*AC$2</f>
        <v>0</v>
      </c>
      <c r="AD61" s="174">
        <f>'Project Costs'!$V61*AD$2</f>
        <v>0</v>
      </c>
      <c r="AE61" s="174">
        <f>'Project Costs'!$V61*AE$2</f>
        <v>0</v>
      </c>
      <c r="AF61" s="174">
        <f>'Project Costs'!$V61*AF$2</f>
        <v>0</v>
      </c>
      <c r="AG61" s="174">
        <f>'Project Costs'!$V61*AG$2</f>
        <v>0</v>
      </c>
      <c r="AH61" s="174">
        <f>'Project Costs'!$V61*AH$2</f>
        <v>0</v>
      </c>
      <c r="AI61" s="174">
        <f>'Project Costs'!$V61*AI$2</f>
        <v>0</v>
      </c>
      <c r="AJ61" s="174">
        <f>'Project Costs'!$V61*AJ$2</f>
        <v>0</v>
      </c>
      <c r="AK61" s="174">
        <f>'Project Costs'!$V61*AK$2</f>
        <v>0</v>
      </c>
      <c r="AL61" s="174">
        <f>'Project Costs'!$V61*AL$2</f>
        <v>0</v>
      </c>
      <c r="AM61" s="174">
        <f>'Project Costs'!$V61*AM$2</f>
        <v>0</v>
      </c>
      <c r="AN61" s="361">
        <f>'Project Costs'!$V61*AN$2</f>
        <v>0</v>
      </c>
      <c r="AO61" s="174">
        <f>'Project Costs'!$V61*AO$2</f>
        <v>0</v>
      </c>
      <c r="AP61" s="174">
        <f>'Project Costs'!$V61*AP$2</f>
        <v>0</v>
      </c>
      <c r="AQ61" s="174">
        <f>'Project Costs'!$V61*AQ$2</f>
        <v>0</v>
      </c>
      <c r="AR61" s="174">
        <f>'Project Costs'!$V61*AR$2</f>
        <v>0</v>
      </c>
      <c r="AS61" s="174">
        <f>'Project Costs'!$V61*AS$2</f>
        <v>0</v>
      </c>
      <c r="AT61" s="174">
        <f>'Project Costs'!$V61*AT$2</f>
        <v>0</v>
      </c>
      <c r="AU61" s="174">
        <f>'Project Costs'!$V61*AU$2</f>
        <v>0</v>
      </c>
      <c r="AV61" s="174">
        <f>'Project Costs'!$V61*AV$2</f>
        <v>0</v>
      </c>
      <c r="AW61" s="174">
        <f>'Project Costs'!$V61*AW$2</f>
        <v>0</v>
      </c>
      <c r="AX61" s="174">
        <f>'Project Costs'!$V61*AX$2</f>
        <v>0</v>
      </c>
      <c r="AY61" s="174">
        <f>'Project Costs'!$V61*AY$2</f>
        <v>0</v>
      </c>
      <c r="AZ61" s="174">
        <f>'Project Costs'!$V61*AZ$2</f>
        <v>0</v>
      </c>
      <c r="BA61" s="174">
        <f>'Project Costs'!$V61*BA$2</f>
        <v>0</v>
      </c>
      <c r="BB61" s="174">
        <f>'Project Costs'!$V61*BB$2</f>
        <v>0</v>
      </c>
    </row>
    <row r="62" spans="1:54" ht="12.75" customHeight="1" x14ac:dyDescent="0.2">
      <c r="A62" s="192" t="str">
        <f>'Project Costs'!B62</f>
        <v>Performance Bond Premium</v>
      </c>
      <c r="B62" s="178">
        <f>'Project Costs'!Q62</f>
        <v>0</v>
      </c>
      <c r="C62" s="179">
        <f t="shared" si="2"/>
        <v>0</v>
      </c>
      <c r="D62" s="180">
        <f t="shared" si="3"/>
        <v>0</v>
      </c>
      <c r="E62" s="174">
        <f>'Project Costs'!$V62*E$2</f>
        <v>0</v>
      </c>
      <c r="F62" s="174">
        <f>'Project Costs'!$V62*F$2</f>
        <v>0</v>
      </c>
      <c r="G62" s="174">
        <f>'Project Costs'!$V62*G$2</f>
        <v>0</v>
      </c>
      <c r="H62" s="174">
        <f>'Project Costs'!$V62*H$2</f>
        <v>0</v>
      </c>
      <c r="I62" s="174">
        <f>'Project Costs'!$V62*I$2</f>
        <v>0</v>
      </c>
      <c r="J62" s="174">
        <f>'Project Costs'!$V62*J$2</f>
        <v>0</v>
      </c>
      <c r="K62" s="174">
        <f>'Project Costs'!$V62*K$2</f>
        <v>0</v>
      </c>
      <c r="L62" s="174">
        <f>'Project Costs'!$V62*L$2</f>
        <v>0</v>
      </c>
      <c r="M62" s="174">
        <f>'Project Costs'!$V62*M$2</f>
        <v>0</v>
      </c>
      <c r="N62" s="174">
        <f>'Project Costs'!$V62*N$2</f>
        <v>0</v>
      </c>
      <c r="O62" s="174">
        <f>'Project Costs'!$V62*O$2</f>
        <v>0</v>
      </c>
      <c r="P62" s="174">
        <f>'Project Costs'!$V62*P$2</f>
        <v>0</v>
      </c>
      <c r="Q62" s="174">
        <f>'Project Costs'!$V62*Q$2</f>
        <v>0</v>
      </c>
      <c r="R62" s="174">
        <f>'Project Costs'!$V62*R$2</f>
        <v>0</v>
      </c>
      <c r="S62" s="174">
        <f>'Project Costs'!$V62*S$2</f>
        <v>0</v>
      </c>
      <c r="T62" s="174">
        <f>'Project Costs'!$V62*T$2</f>
        <v>0</v>
      </c>
      <c r="U62" s="174">
        <f>'Project Costs'!$V62*U$2</f>
        <v>0</v>
      </c>
      <c r="V62" s="174">
        <f>'Project Costs'!$V62*V$2</f>
        <v>0</v>
      </c>
      <c r="W62" s="174">
        <f>'Project Costs'!$V62*W$2</f>
        <v>0</v>
      </c>
      <c r="X62" s="174">
        <f>'Project Costs'!$V62*X$2</f>
        <v>0</v>
      </c>
      <c r="Y62" s="174">
        <f>'Project Costs'!$V62*Y$2</f>
        <v>0</v>
      </c>
      <c r="Z62" s="174">
        <f>'Project Costs'!$V62*Z$2</f>
        <v>0</v>
      </c>
      <c r="AA62" s="174">
        <f>'Project Costs'!$V62*AA$2</f>
        <v>0</v>
      </c>
      <c r="AB62" s="174">
        <f>'Project Costs'!$V62*AB$2</f>
        <v>0</v>
      </c>
      <c r="AC62" s="174">
        <f>'Project Costs'!$V62*AC$2</f>
        <v>0</v>
      </c>
      <c r="AD62" s="174">
        <f>'Project Costs'!$V62*AD$2</f>
        <v>0</v>
      </c>
      <c r="AE62" s="174">
        <f>'Project Costs'!$V62*AE$2</f>
        <v>0</v>
      </c>
      <c r="AF62" s="174">
        <f>'Project Costs'!$V62*AF$2</f>
        <v>0</v>
      </c>
      <c r="AG62" s="174">
        <f>'Project Costs'!$V62*AG$2</f>
        <v>0</v>
      </c>
      <c r="AH62" s="174">
        <f>'Project Costs'!$V62*AH$2</f>
        <v>0</v>
      </c>
      <c r="AI62" s="174">
        <f>'Project Costs'!$V62*AI$2</f>
        <v>0</v>
      </c>
      <c r="AJ62" s="174">
        <f>'Project Costs'!$V62*AJ$2</f>
        <v>0</v>
      </c>
      <c r="AK62" s="174">
        <f>'Project Costs'!$V62*AK$2</f>
        <v>0</v>
      </c>
      <c r="AL62" s="174">
        <f>'Project Costs'!$V62*AL$2</f>
        <v>0</v>
      </c>
      <c r="AM62" s="174">
        <f>'Project Costs'!$V62*AM$2</f>
        <v>0</v>
      </c>
      <c r="AN62" s="361">
        <f>'Project Costs'!$V62*AN$2</f>
        <v>0</v>
      </c>
      <c r="AO62" s="174">
        <f>'Project Costs'!$V62*AO$2</f>
        <v>0</v>
      </c>
      <c r="AP62" s="174">
        <f>'Project Costs'!$V62*AP$2</f>
        <v>0</v>
      </c>
      <c r="AQ62" s="174">
        <f>'Project Costs'!$V62*AQ$2</f>
        <v>0</v>
      </c>
      <c r="AR62" s="174">
        <f>'Project Costs'!$V62*AR$2</f>
        <v>0</v>
      </c>
      <c r="AS62" s="174">
        <f>'Project Costs'!$V62*AS$2</f>
        <v>0</v>
      </c>
      <c r="AT62" s="174">
        <f>'Project Costs'!$V62*AT$2</f>
        <v>0</v>
      </c>
      <c r="AU62" s="174">
        <f>'Project Costs'!$V62*AU$2</f>
        <v>0</v>
      </c>
      <c r="AV62" s="174">
        <f>'Project Costs'!$V62*AV$2</f>
        <v>0</v>
      </c>
      <c r="AW62" s="174">
        <f>'Project Costs'!$V62*AW$2</f>
        <v>0</v>
      </c>
      <c r="AX62" s="174">
        <f>'Project Costs'!$V62*AX$2</f>
        <v>0</v>
      </c>
      <c r="AY62" s="174">
        <f>'Project Costs'!$V62*AY$2</f>
        <v>0</v>
      </c>
      <c r="AZ62" s="174">
        <f>'Project Costs'!$V62*AZ$2</f>
        <v>0</v>
      </c>
      <c r="BA62" s="174">
        <f>'Project Costs'!$V62*BA$2</f>
        <v>0</v>
      </c>
      <c r="BB62" s="174">
        <f>'Project Costs'!$V62*BB$2</f>
        <v>0</v>
      </c>
    </row>
    <row r="63" spans="1:54" ht="12.75" customHeight="1" x14ac:dyDescent="0.2">
      <c r="A63" s="194" t="str">
        <f>'Project Costs'!B63</f>
        <v>Subtotal-Contractor's Cost</v>
      </c>
      <c r="B63" s="181">
        <f>SUM(B57:B62)</f>
        <v>0</v>
      </c>
      <c r="C63" s="182">
        <f t="shared" si="2"/>
        <v>0</v>
      </c>
      <c r="D63" s="183">
        <f t="shared" si="3"/>
        <v>0</v>
      </c>
      <c r="E63" s="181">
        <f>SUM(E57:E62)</f>
        <v>0</v>
      </c>
      <c r="F63" s="186">
        <f>SUM(F57:F62)</f>
        <v>0</v>
      </c>
      <c r="G63" s="153">
        <f t="shared" ref="G63:BB63" si="12">SUM(G57:G62)</f>
        <v>0</v>
      </c>
      <c r="H63" s="153">
        <f t="shared" si="12"/>
        <v>0</v>
      </c>
      <c r="I63" s="153">
        <f t="shared" si="12"/>
        <v>0</v>
      </c>
      <c r="J63" s="153">
        <f t="shared" si="12"/>
        <v>0</v>
      </c>
      <c r="K63" s="153">
        <f t="shared" si="12"/>
        <v>0</v>
      </c>
      <c r="L63" s="153">
        <f t="shared" si="12"/>
        <v>0</v>
      </c>
      <c r="M63" s="153">
        <f t="shared" si="12"/>
        <v>0</v>
      </c>
      <c r="N63" s="153">
        <f t="shared" si="12"/>
        <v>0</v>
      </c>
      <c r="O63" s="153">
        <f t="shared" si="12"/>
        <v>0</v>
      </c>
      <c r="P63" s="153">
        <f t="shared" si="12"/>
        <v>0</v>
      </c>
      <c r="Q63" s="153">
        <f t="shared" si="12"/>
        <v>0</v>
      </c>
      <c r="R63" s="153">
        <f t="shared" si="12"/>
        <v>0</v>
      </c>
      <c r="S63" s="153">
        <f t="shared" si="12"/>
        <v>0</v>
      </c>
      <c r="T63" s="153">
        <f t="shared" si="12"/>
        <v>0</v>
      </c>
      <c r="U63" s="153">
        <f t="shared" si="12"/>
        <v>0</v>
      </c>
      <c r="V63" s="153">
        <f t="shared" si="12"/>
        <v>0</v>
      </c>
      <c r="W63" s="153">
        <f t="shared" si="12"/>
        <v>0</v>
      </c>
      <c r="X63" s="153">
        <f t="shared" si="12"/>
        <v>0</v>
      </c>
      <c r="Y63" s="153">
        <f t="shared" si="12"/>
        <v>0</v>
      </c>
      <c r="Z63" s="153">
        <f t="shared" si="12"/>
        <v>0</v>
      </c>
      <c r="AA63" s="153">
        <f t="shared" si="12"/>
        <v>0</v>
      </c>
      <c r="AB63" s="153">
        <f t="shared" si="12"/>
        <v>0</v>
      </c>
      <c r="AC63" s="153">
        <f t="shared" si="12"/>
        <v>0</v>
      </c>
      <c r="AD63" s="153">
        <f t="shared" si="12"/>
        <v>0</v>
      </c>
      <c r="AE63" s="153">
        <f t="shared" si="12"/>
        <v>0</v>
      </c>
      <c r="AF63" s="153">
        <f t="shared" si="12"/>
        <v>0</v>
      </c>
      <c r="AG63" s="153">
        <f t="shared" si="12"/>
        <v>0</v>
      </c>
      <c r="AH63" s="153">
        <f t="shared" si="12"/>
        <v>0</v>
      </c>
      <c r="AI63" s="153">
        <f t="shared" si="12"/>
        <v>0</v>
      </c>
      <c r="AJ63" s="153">
        <f t="shared" si="12"/>
        <v>0</v>
      </c>
      <c r="AK63" s="153">
        <f t="shared" si="12"/>
        <v>0</v>
      </c>
      <c r="AL63" s="153">
        <f t="shared" si="12"/>
        <v>0</v>
      </c>
      <c r="AM63" s="153">
        <f t="shared" si="12"/>
        <v>0</v>
      </c>
      <c r="AN63" s="365">
        <f t="shared" si="12"/>
        <v>0</v>
      </c>
      <c r="AO63" s="153">
        <f t="shared" si="12"/>
        <v>0</v>
      </c>
      <c r="AP63" s="153">
        <f t="shared" si="12"/>
        <v>0</v>
      </c>
      <c r="AQ63" s="153">
        <f t="shared" si="12"/>
        <v>0</v>
      </c>
      <c r="AR63" s="153">
        <f t="shared" si="12"/>
        <v>0</v>
      </c>
      <c r="AS63" s="153">
        <f t="shared" si="12"/>
        <v>0</v>
      </c>
      <c r="AT63" s="153">
        <f t="shared" si="12"/>
        <v>0</v>
      </c>
      <c r="AU63" s="153">
        <f t="shared" si="12"/>
        <v>0</v>
      </c>
      <c r="AV63" s="153">
        <f t="shared" si="12"/>
        <v>0</v>
      </c>
      <c r="AW63" s="153">
        <f t="shared" si="12"/>
        <v>0</v>
      </c>
      <c r="AX63" s="153">
        <f t="shared" si="12"/>
        <v>0</v>
      </c>
      <c r="AY63" s="153">
        <f t="shared" si="12"/>
        <v>0</v>
      </c>
      <c r="AZ63" s="153">
        <f t="shared" si="12"/>
        <v>0</v>
      </c>
      <c r="BA63" s="153">
        <f t="shared" si="12"/>
        <v>0</v>
      </c>
      <c r="BB63" s="153">
        <f t="shared" si="12"/>
        <v>0</v>
      </c>
    </row>
    <row r="64" spans="1:54" ht="12.75" customHeight="1" x14ac:dyDescent="0.2">
      <c r="A64" s="192" t="str">
        <f>'Project Costs'!B64</f>
        <v>General Requirements</v>
      </c>
      <c r="B64" s="178">
        <f>'Project Costs'!Q64</f>
        <v>0</v>
      </c>
      <c r="C64" s="179">
        <f t="shared" si="2"/>
        <v>0</v>
      </c>
      <c r="D64" s="180">
        <f t="shared" si="3"/>
        <v>0</v>
      </c>
      <c r="E64" s="174">
        <f>'Project Costs'!$V64*E$2</f>
        <v>0</v>
      </c>
      <c r="F64" s="174">
        <f>'Project Costs'!$V64*F$2</f>
        <v>0</v>
      </c>
      <c r="G64" s="174">
        <f>'Project Costs'!$V64*G$2</f>
        <v>0</v>
      </c>
      <c r="H64" s="174">
        <f>'Project Costs'!$V64*H$2</f>
        <v>0</v>
      </c>
      <c r="I64" s="174">
        <f>'Project Costs'!$V64*I$2</f>
        <v>0</v>
      </c>
      <c r="J64" s="174">
        <f>'Project Costs'!$V64*J$2</f>
        <v>0</v>
      </c>
      <c r="K64" s="174">
        <f>'Project Costs'!$V64*K$2</f>
        <v>0</v>
      </c>
      <c r="L64" s="174">
        <f>'Project Costs'!$V64*L$2</f>
        <v>0</v>
      </c>
      <c r="M64" s="174">
        <f>'Project Costs'!$V64*M$2</f>
        <v>0</v>
      </c>
      <c r="N64" s="174">
        <f>'Project Costs'!$V64*N$2</f>
        <v>0</v>
      </c>
      <c r="O64" s="174">
        <f>'Project Costs'!$V64*O$2</f>
        <v>0</v>
      </c>
      <c r="P64" s="174">
        <f>'Project Costs'!$V64*P$2</f>
        <v>0</v>
      </c>
      <c r="Q64" s="174">
        <f>'Project Costs'!$V64*Q$2</f>
        <v>0</v>
      </c>
      <c r="R64" s="174">
        <f>'Project Costs'!$V64*R$2</f>
        <v>0</v>
      </c>
      <c r="S64" s="174">
        <f>'Project Costs'!$V64*S$2</f>
        <v>0</v>
      </c>
      <c r="T64" s="174">
        <f>'Project Costs'!$V64*T$2</f>
        <v>0</v>
      </c>
      <c r="U64" s="174">
        <f>'Project Costs'!$V64*U$2</f>
        <v>0</v>
      </c>
      <c r="V64" s="174">
        <f>'Project Costs'!$V64*V$2</f>
        <v>0</v>
      </c>
      <c r="W64" s="174">
        <f>'Project Costs'!$V64*W$2</f>
        <v>0</v>
      </c>
      <c r="X64" s="174">
        <f>'Project Costs'!$V64*X$2</f>
        <v>0</v>
      </c>
      <c r="Y64" s="174">
        <f>'Project Costs'!$V64*Y$2</f>
        <v>0</v>
      </c>
      <c r="Z64" s="174">
        <f>'Project Costs'!$V64*Z$2</f>
        <v>0</v>
      </c>
      <c r="AA64" s="174">
        <f>'Project Costs'!$V64*AA$2</f>
        <v>0</v>
      </c>
      <c r="AB64" s="174">
        <f>'Project Costs'!$V64*AB$2</f>
        <v>0</v>
      </c>
      <c r="AC64" s="174">
        <f>'Project Costs'!$V64*AC$2</f>
        <v>0</v>
      </c>
      <c r="AD64" s="174">
        <f>'Project Costs'!$V64*AD$2</f>
        <v>0</v>
      </c>
      <c r="AE64" s="174">
        <f>'Project Costs'!$V64*AE$2</f>
        <v>0</v>
      </c>
      <c r="AF64" s="174">
        <f>'Project Costs'!$V64*AF$2</f>
        <v>0</v>
      </c>
      <c r="AG64" s="174">
        <f>'Project Costs'!$V64*AG$2</f>
        <v>0</v>
      </c>
      <c r="AH64" s="174">
        <f>'Project Costs'!$V64*AH$2</f>
        <v>0</v>
      </c>
      <c r="AI64" s="174">
        <f>'Project Costs'!$V64*AI$2</f>
        <v>0</v>
      </c>
      <c r="AJ64" s="174">
        <f>'Project Costs'!$V64*AJ$2</f>
        <v>0</v>
      </c>
      <c r="AK64" s="174">
        <f>'Project Costs'!$V64*AK$2</f>
        <v>0</v>
      </c>
      <c r="AL64" s="174">
        <f>'Project Costs'!$V64*AL$2</f>
        <v>0</v>
      </c>
      <c r="AM64" s="174">
        <f>'Project Costs'!$V64*AM$2</f>
        <v>0</v>
      </c>
      <c r="AN64" s="361">
        <f>'Project Costs'!$V64*AN$2</f>
        <v>0</v>
      </c>
      <c r="AO64" s="174">
        <f>'Project Costs'!$V64*AO$2</f>
        <v>0</v>
      </c>
      <c r="AP64" s="174">
        <f>'Project Costs'!$V64*AP$2</f>
        <v>0</v>
      </c>
      <c r="AQ64" s="174">
        <f>'Project Costs'!$V64*AQ$2</f>
        <v>0</v>
      </c>
      <c r="AR64" s="174">
        <f>'Project Costs'!$V64*AR$2</f>
        <v>0</v>
      </c>
      <c r="AS64" s="174">
        <f>'Project Costs'!$V64*AS$2</f>
        <v>0</v>
      </c>
      <c r="AT64" s="174">
        <f>'Project Costs'!$V64*AT$2</f>
        <v>0</v>
      </c>
      <c r="AU64" s="174">
        <f>'Project Costs'!$V64*AU$2</f>
        <v>0</v>
      </c>
      <c r="AV64" s="174">
        <f>'Project Costs'!$V64*AV$2</f>
        <v>0</v>
      </c>
      <c r="AW64" s="174">
        <f>'Project Costs'!$V64*AW$2</f>
        <v>0</v>
      </c>
      <c r="AX64" s="174">
        <f>'Project Costs'!$V64*AX$2</f>
        <v>0</v>
      </c>
      <c r="AY64" s="174">
        <f>'Project Costs'!$V64*AY$2</f>
        <v>0</v>
      </c>
      <c r="AZ64" s="174">
        <f>'Project Costs'!$V64*AZ$2</f>
        <v>0</v>
      </c>
      <c r="BA64" s="174">
        <f>'Project Costs'!$V64*BA$2</f>
        <v>0</v>
      </c>
      <c r="BB64" s="174">
        <f>'Project Costs'!$V64*BB$2</f>
        <v>0</v>
      </c>
    </row>
    <row r="65" spans="1:54" ht="12.75" customHeight="1" x14ac:dyDescent="0.2">
      <c r="A65" s="192" t="str">
        <f>'Project Costs'!B65</f>
        <v>Builder's Overhead</v>
      </c>
      <c r="B65" s="178">
        <f>'Project Costs'!Q65</f>
        <v>0</v>
      </c>
      <c r="C65" s="179">
        <f t="shared" si="2"/>
        <v>0</v>
      </c>
      <c r="D65" s="180">
        <f t="shared" si="3"/>
        <v>0</v>
      </c>
      <c r="E65" s="174">
        <f>'Project Costs'!$V65*E$2</f>
        <v>0</v>
      </c>
      <c r="F65" s="174">
        <f>'Project Costs'!$V65*F$2</f>
        <v>0</v>
      </c>
      <c r="G65" s="174">
        <f>'Project Costs'!$V65*G$2</f>
        <v>0</v>
      </c>
      <c r="H65" s="174">
        <f>'Project Costs'!$V65*H$2</f>
        <v>0</v>
      </c>
      <c r="I65" s="174">
        <f>'Project Costs'!$V65*I$2</f>
        <v>0</v>
      </c>
      <c r="J65" s="174">
        <f>'Project Costs'!$V65*J$2</f>
        <v>0</v>
      </c>
      <c r="K65" s="174">
        <f>'Project Costs'!$V65*K$2</f>
        <v>0</v>
      </c>
      <c r="L65" s="174">
        <f>'Project Costs'!$V65*L$2</f>
        <v>0</v>
      </c>
      <c r="M65" s="174">
        <f>'Project Costs'!$V65*M$2</f>
        <v>0</v>
      </c>
      <c r="N65" s="174">
        <f>'Project Costs'!$V65*N$2</f>
        <v>0</v>
      </c>
      <c r="O65" s="174">
        <f>'Project Costs'!$V65*O$2</f>
        <v>0</v>
      </c>
      <c r="P65" s="174">
        <f>'Project Costs'!$V65*P$2</f>
        <v>0</v>
      </c>
      <c r="Q65" s="174">
        <f>'Project Costs'!$V65*Q$2</f>
        <v>0</v>
      </c>
      <c r="R65" s="174">
        <f>'Project Costs'!$V65*R$2</f>
        <v>0</v>
      </c>
      <c r="S65" s="174">
        <f>'Project Costs'!$V65*S$2</f>
        <v>0</v>
      </c>
      <c r="T65" s="174">
        <f>'Project Costs'!$V65*T$2</f>
        <v>0</v>
      </c>
      <c r="U65" s="174">
        <f>'Project Costs'!$V65*U$2</f>
        <v>0</v>
      </c>
      <c r="V65" s="174">
        <f>'Project Costs'!$V65*V$2</f>
        <v>0</v>
      </c>
      <c r="W65" s="174">
        <f>'Project Costs'!$V65*W$2</f>
        <v>0</v>
      </c>
      <c r="X65" s="174">
        <f>'Project Costs'!$V65*X$2</f>
        <v>0</v>
      </c>
      <c r="Y65" s="174">
        <f>'Project Costs'!$V65*Y$2</f>
        <v>0</v>
      </c>
      <c r="Z65" s="174">
        <f>'Project Costs'!$V65*Z$2</f>
        <v>0</v>
      </c>
      <c r="AA65" s="174">
        <f>'Project Costs'!$V65*AA$2</f>
        <v>0</v>
      </c>
      <c r="AB65" s="174">
        <f>'Project Costs'!$V65*AB$2</f>
        <v>0</v>
      </c>
      <c r="AC65" s="174">
        <f>'Project Costs'!$V65*AC$2</f>
        <v>0</v>
      </c>
      <c r="AD65" s="174">
        <f>'Project Costs'!$V65*AD$2</f>
        <v>0</v>
      </c>
      <c r="AE65" s="174">
        <f>'Project Costs'!$V65*AE$2</f>
        <v>0</v>
      </c>
      <c r="AF65" s="174">
        <f>'Project Costs'!$V65*AF$2</f>
        <v>0</v>
      </c>
      <c r="AG65" s="174">
        <f>'Project Costs'!$V65*AG$2</f>
        <v>0</v>
      </c>
      <c r="AH65" s="174">
        <f>'Project Costs'!$V65*AH$2</f>
        <v>0</v>
      </c>
      <c r="AI65" s="174">
        <f>'Project Costs'!$V65*AI$2</f>
        <v>0</v>
      </c>
      <c r="AJ65" s="174">
        <f>'Project Costs'!$V65*AJ$2</f>
        <v>0</v>
      </c>
      <c r="AK65" s="174">
        <f>'Project Costs'!$V65*AK$2</f>
        <v>0</v>
      </c>
      <c r="AL65" s="174">
        <f>'Project Costs'!$V65*AL$2</f>
        <v>0</v>
      </c>
      <c r="AM65" s="174">
        <f>'Project Costs'!$V65*AM$2</f>
        <v>0</v>
      </c>
      <c r="AN65" s="361">
        <f>'Project Costs'!$V65*AN$2</f>
        <v>0</v>
      </c>
      <c r="AO65" s="174">
        <f>'Project Costs'!$V65*AO$2</f>
        <v>0</v>
      </c>
      <c r="AP65" s="174">
        <f>'Project Costs'!$V65*AP$2</f>
        <v>0</v>
      </c>
      <c r="AQ65" s="174">
        <f>'Project Costs'!$V65*AQ$2</f>
        <v>0</v>
      </c>
      <c r="AR65" s="174">
        <f>'Project Costs'!$V65*AR$2</f>
        <v>0</v>
      </c>
      <c r="AS65" s="174">
        <f>'Project Costs'!$V65*AS$2</f>
        <v>0</v>
      </c>
      <c r="AT65" s="174">
        <f>'Project Costs'!$V65*AT$2</f>
        <v>0</v>
      </c>
      <c r="AU65" s="174">
        <f>'Project Costs'!$V65*AU$2</f>
        <v>0</v>
      </c>
      <c r="AV65" s="174">
        <f>'Project Costs'!$V65*AV$2</f>
        <v>0</v>
      </c>
      <c r="AW65" s="174">
        <f>'Project Costs'!$V65*AW$2</f>
        <v>0</v>
      </c>
      <c r="AX65" s="174">
        <f>'Project Costs'!$V65*AX$2</f>
        <v>0</v>
      </c>
      <c r="AY65" s="174">
        <f>'Project Costs'!$V65*AY$2</f>
        <v>0</v>
      </c>
      <c r="AZ65" s="174">
        <f>'Project Costs'!$V65*AZ$2</f>
        <v>0</v>
      </c>
      <c r="BA65" s="174">
        <f>'Project Costs'!$V65*BA$2</f>
        <v>0</v>
      </c>
      <c r="BB65" s="174">
        <f>'Project Costs'!$V65*BB$2</f>
        <v>0</v>
      </c>
    </row>
    <row r="66" spans="1:54" ht="12.75" customHeight="1" x14ac:dyDescent="0.2">
      <c r="A66" s="192" t="str">
        <f>'Project Costs'!B66</f>
        <v>Builder's Profit</v>
      </c>
      <c r="B66" s="178">
        <f>'Project Costs'!Q66</f>
        <v>0</v>
      </c>
      <c r="C66" s="179">
        <f t="shared" si="2"/>
        <v>0</v>
      </c>
      <c r="D66" s="180">
        <f t="shared" si="3"/>
        <v>0</v>
      </c>
      <c r="E66" s="174">
        <f>'Project Costs'!$V66*E$2</f>
        <v>0</v>
      </c>
      <c r="F66" s="174">
        <f>'Project Costs'!$V66*F$2</f>
        <v>0</v>
      </c>
      <c r="G66" s="174">
        <f>'Project Costs'!$V66*G$2</f>
        <v>0</v>
      </c>
      <c r="H66" s="174">
        <f>'Project Costs'!$V66*H$2</f>
        <v>0</v>
      </c>
      <c r="I66" s="174">
        <f>'Project Costs'!$V66*I$2</f>
        <v>0</v>
      </c>
      <c r="J66" s="174">
        <f>'Project Costs'!$V66*J$2</f>
        <v>0</v>
      </c>
      <c r="K66" s="174">
        <f>'Project Costs'!$V66*K$2</f>
        <v>0</v>
      </c>
      <c r="L66" s="174">
        <f>'Project Costs'!$V66*L$2</f>
        <v>0</v>
      </c>
      <c r="M66" s="174">
        <f>'Project Costs'!$V66*M$2</f>
        <v>0</v>
      </c>
      <c r="N66" s="174">
        <f>'Project Costs'!$V66*N$2</f>
        <v>0</v>
      </c>
      <c r="O66" s="174">
        <f>'Project Costs'!$V66*O$2</f>
        <v>0</v>
      </c>
      <c r="P66" s="174">
        <f>'Project Costs'!$V66*P$2</f>
        <v>0</v>
      </c>
      <c r="Q66" s="174">
        <f>'Project Costs'!$V66*Q$2</f>
        <v>0</v>
      </c>
      <c r="R66" s="174">
        <f>'Project Costs'!$V66*R$2</f>
        <v>0</v>
      </c>
      <c r="S66" s="174">
        <f>'Project Costs'!$V66*S$2</f>
        <v>0</v>
      </c>
      <c r="T66" s="174">
        <f>'Project Costs'!$V66*T$2</f>
        <v>0</v>
      </c>
      <c r="U66" s="174">
        <f>'Project Costs'!$V66*U$2</f>
        <v>0</v>
      </c>
      <c r="V66" s="174">
        <f>'Project Costs'!$V66*V$2</f>
        <v>0</v>
      </c>
      <c r="W66" s="174">
        <f>'Project Costs'!$V66*W$2</f>
        <v>0</v>
      </c>
      <c r="X66" s="174">
        <f>'Project Costs'!$V66*X$2</f>
        <v>0</v>
      </c>
      <c r="Y66" s="174">
        <f>'Project Costs'!$V66*Y$2</f>
        <v>0</v>
      </c>
      <c r="Z66" s="174">
        <f>'Project Costs'!$V66*Z$2</f>
        <v>0</v>
      </c>
      <c r="AA66" s="174">
        <f>'Project Costs'!$V66*AA$2</f>
        <v>0</v>
      </c>
      <c r="AB66" s="174">
        <f>'Project Costs'!$V66*AB$2</f>
        <v>0</v>
      </c>
      <c r="AC66" s="174">
        <f>'Project Costs'!$V66*AC$2</f>
        <v>0</v>
      </c>
      <c r="AD66" s="174">
        <f>'Project Costs'!$V66*AD$2</f>
        <v>0</v>
      </c>
      <c r="AE66" s="174">
        <f>'Project Costs'!$V66*AE$2</f>
        <v>0</v>
      </c>
      <c r="AF66" s="174">
        <f>'Project Costs'!$V66*AF$2</f>
        <v>0</v>
      </c>
      <c r="AG66" s="174">
        <f>'Project Costs'!$V66*AG$2</f>
        <v>0</v>
      </c>
      <c r="AH66" s="174">
        <f>'Project Costs'!$V66*AH$2</f>
        <v>0</v>
      </c>
      <c r="AI66" s="174">
        <f>'Project Costs'!$V66*AI$2</f>
        <v>0</v>
      </c>
      <c r="AJ66" s="174">
        <f>'Project Costs'!$V66*AJ$2</f>
        <v>0</v>
      </c>
      <c r="AK66" s="174">
        <f>'Project Costs'!$V66*AK$2</f>
        <v>0</v>
      </c>
      <c r="AL66" s="174">
        <f>'Project Costs'!$V66*AL$2</f>
        <v>0</v>
      </c>
      <c r="AM66" s="174">
        <f>'Project Costs'!$V66*AM$2</f>
        <v>0</v>
      </c>
      <c r="AN66" s="361">
        <f>'Project Costs'!$V66*AN$2</f>
        <v>0</v>
      </c>
      <c r="AO66" s="174">
        <f>'Project Costs'!$V66*AO$2</f>
        <v>0</v>
      </c>
      <c r="AP66" s="174">
        <f>'Project Costs'!$V66*AP$2</f>
        <v>0</v>
      </c>
      <c r="AQ66" s="174">
        <f>'Project Costs'!$V66*AQ$2</f>
        <v>0</v>
      </c>
      <c r="AR66" s="174">
        <f>'Project Costs'!$V66*AR$2</f>
        <v>0</v>
      </c>
      <c r="AS66" s="174">
        <f>'Project Costs'!$V66*AS$2</f>
        <v>0</v>
      </c>
      <c r="AT66" s="174">
        <f>'Project Costs'!$V66*AT$2</f>
        <v>0</v>
      </c>
      <c r="AU66" s="174">
        <f>'Project Costs'!$V66*AU$2</f>
        <v>0</v>
      </c>
      <c r="AV66" s="174">
        <f>'Project Costs'!$V66*AV$2</f>
        <v>0</v>
      </c>
      <c r="AW66" s="174">
        <f>'Project Costs'!$V66*AW$2</f>
        <v>0</v>
      </c>
      <c r="AX66" s="174">
        <f>'Project Costs'!$V66*AX$2</f>
        <v>0</v>
      </c>
      <c r="AY66" s="174">
        <f>'Project Costs'!$V66*AY$2</f>
        <v>0</v>
      </c>
      <c r="AZ66" s="174">
        <f>'Project Costs'!$V66*AZ$2</f>
        <v>0</v>
      </c>
      <c r="BA66" s="174">
        <f>'Project Costs'!$V66*BA$2</f>
        <v>0</v>
      </c>
      <c r="BB66" s="174">
        <f>'Project Costs'!$V66*BB$2</f>
        <v>0</v>
      </c>
    </row>
    <row r="67" spans="1:54" ht="12.75" customHeight="1" x14ac:dyDescent="0.2">
      <c r="A67" s="194" t="str">
        <f>'Project Costs'!B67</f>
        <v>Total Construction</v>
      </c>
      <c r="B67" s="181">
        <f>SUM(B63:B66)</f>
        <v>0</v>
      </c>
      <c r="C67" s="182">
        <f t="shared" si="2"/>
        <v>0</v>
      </c>
      <c r="D67" s="183">
        <f t="shared" si="3"/>
        <v>0</v>
      </c>
      <c r="E67" s="181">
        <f>SUM(E63:E66)</f>
        <v>0</v>
      </c>
      <c r="F67" s="186">
        <f>SUM(F63:F66)</f>
        <v>0</v>
      </c>
      <c r="G67" s="153">
        <f t="shared" ref="G67:BB67" si="13">SUM(G63:G66)</f>
        <v>0</v>
      </c>
      <c r="H67" s="153">
        <f t="shared" si="13"/>
        <v>0</v>
      </c>
      <c r="I67" s="153">
        <f t="shared" si="13"/>
        <v>0</v>
      </c>
      <c r="J67" s="153">
        <f t="shared" si="13"/>
        <v>0</v>
      </c>
      <c r="K67" s="153">
        <f t="shared" si="13"/>
        <v>0</v>
      </c>
      <c r="L67" s="153">
        <f t="shared" si="13"/>
        <v>0</v>
      </c>
      <c r="M67" s="153">
        <f t="shared" si="13"/>
        <v>0</v>
      </c>
      <c r="N67" s="153">
        <f t="shared" si="13"/>
        <v>0</v>
      </c>
      <c r="O67" s="153">
        <f t="shared" si="13"/>
        <v>0</v>
      </c>
      <c r="P67" s="153">
        <f t="shared" si="13"/>
        <v>0</v>
      </c>
      <c r="Q67" s="153">
        <f t="shared" si="13"/>
        <v>0</v>
      </c>
      <c r="R67" s="153">
        <f t="shared" si="13"/>
        <v>0</v>
      </c>
      <c r="S67" s="153">
        <f t="shared" si="13"/>
        <v>0</v>
      </c>
      <c r="T67" s="153">
        <f t="shared" si="13"/>
        <v>0</v>
      </c>
      <c r="U67" s="153">
        <f t="shared" si="13"/>
        <v>0</v>
      </c>
      <c r="V67" s="153">
        <f t="shared" si="13"/>
        <v>0</v>
      </c>
      <c r="W67" s="153">
        <f t="shared" si="13"/>
        <v>0</v>
      </c>
      <c r="X67" s="153">
        <f t="shared" si="13"/>
        <v>0</v>
      </c>
      <c r="Y67" s="153">
        <f t="shared" si="13"/>
        <v>0</v>
      </c>
      <c r="Z67" s="153">
        <f t="shared" si="13"/>
        <v>0</v>
      </c>
      <c r="AA67" s="153">
        <f t="shared" si="13"/>
        <v>0</v>
      </c>
      <c r="AB67" s="153">
        <f t="shared" si="13"/>
        <v>0</v>
      </c>
      <c r="AC67" s="153">
        <f t="shared" si="13"/>
        <v>0</v>
      </c>
      <c r="AD67" s="153">
        <f t="shared" si="13"/>
        <v>0</v>
      </c>
      <c r="AE67" s="153">
        <f t="shared" si="13"/>
        <v>0</v>
      </c>
      <c r="AF67" s="153">
        <f t="shared" si="13"/>
        <v>0</v>
      </c>
      <c r="AG67" s="153">
        <f t="shared" si="13"/>
        <v>0</v>
      </c>
      <c r="AH67" s="153">
        <f t="shared" si="13"/>
        <v>0</v>
      </c>
      <c r="AI67" s="153">
        <f t="shared" si="13"/>
        <v>0</v>
      </c>
      <c r="AJ67" s="153">
        <f t="shared" si="13"/>
        <v>0</v>
      </c>
      <c r="AK67" s="153">
        <f t="shared" si="13"/>
        <v>0</v>
      </c>
      <c r="AL67" s="153">
        <f t="shared" si="13"/>
        <v>0</v>
      </c>
      <c r="AM67" s="153">
        <f t="shared" si="13"/>
        <v>0</v>
      </c>
      <c r="AN67" s="365">
        <f t="shared" si="13"/>
        <v>0</v>
      </c>
      <c r="AO67" s="153">
        <f t="shared" si="13"/>
        <v>0</v>
      </c>
      <c r="AP67" s="153">
        <f t="shared" si="13"/>
        <v>0</v>
      </c>
      <c r="AQ67" s="153">
        <f t="shared" si="13"/>
        <v>0</v>
      </c>
      <c r="AR67" s="153">
        <f t="shared" si="13"/>
        <v>0</v>
      </c>
      <c r="AS67" s="153">
        <f t="shared" si="13"/>
        <v>0</v>
      </c>
      <c r="AT67" s="153">
        <f t="shared" si="13"/>
        <v>0</v>
      </c>
      <c r="AU67" s="153">
        <f t="shared" si="13"/>
        <v>0</v>
      </c>
      <c r="AV67" s="153">
        <f t="shared" si="13"/>
        <v>0</v>
      </c>
      <c r="AW67" s="153">
        <f t="shared" si="13"/>
        <v>0</v>
      </c>
      <c r="AX67" s="153">
        <f t="shared" si="13"/>
        <v>0</v>
      </c>
      <c r="AY67" s="153">
        <f t="shared" si="13"/>
        <v>0</v>
      </c>
      <c r="AZ67" s="153">
        <f t="shared" si="13"/>
        <v>0</v>
      </c>
      <c r="BA67" s="153">
        <f t="shared" si="13"/>
        <v>0</v>
      </c>
      <c r="BB67" s="153">
        <f t="shared" si="13"/>
        <v>0</v>
      </c>
    </row>
    <row r="68" spans="1:54" ht="12.75" customHeight="1" x14ac:dyDescent="0.2">
      <c r="A68" s="192" t="str">
        <f>'Project Costs'!B68</f>
        <v>Contingency</v>
      </c>
      <c r="B68" s="178">
        <f>'Project Costs'!Q68</f>
        <v>0</v>
      </c>
      <c r="C68" s="179">
        <f t="shared" si="2"/>
        <v>0</v>
      </c>
      <c r="D68" s="180">
        <f t="shared" si="3"/>
        <v>0</v>
      </c>
      <c r="E68" s="174">
        <f>'Project Costs'!$V68*E$2</f>
        <v>0</v>
      </c>
      <c r="F68" s="174">
        <f>'Project Costs'!$V68*F$2</f>
        <v>0</v>
      </c>
      <c r="G68" s="174">
        <f>'Project Costs'!$V68*G$2</f>
        <v>0</v>
      </c>
      <c r="H68" s="174">
        <f>'Project Costs'!$V68*H$2</f>
        <v>0</v>
      </c>
      <c r="I68" s="174">
        <f>'Project Costs'!$V68*I$2</f>
        <v>0</v>
      </c>
      <c r="J68" s="174">
        <f>'Project Costs'!$V68*J$2</f>
        <v>0</v>
      </c>
      <c r="K68" s="174">
        <f>'Project Costs'!$V68*K$2</f>
        <v>0</v>
      </c>
      <c r="L68" s="174">
        <f>'Project Costs'!$V68*L$2</f>
        <v>0</v>
      </c>
      <c r="M68" s="174">
        <f>'Project Costs'!$V68*M$2</f>
        <v>0</v>
      </c>
      <c r="N68" s="174">
        <f>'Project Costs'!$V68*N$2</f>
        <v>0</v>
      </c>
      <c r="O68" s="174">
        <f>'Project Costs'!$V68*O$2</f>
        <v>0</v>
      </c>
      <c r="P68" s="174">
        <f>'Project Costs'!$V68*P$2</f>
        <v>0</v>
      </c>
      <c r="Q68" s="174">
        <f>'Project Costs'!$V68*Q$2</f>
        <v>0</v>
      </c>
      <c r="R68" s="174">
        <f>'Project Costs'!$V68*R$2</f>
        <v>0</v>
      </c>
      <c r="S68" s="174">
        <f>'Project Costs'!$V68*S$2</f>
        <v>0</v>
      </c>
      <c r="T68" s="174">
        <f>'Project Costs'!$V68*T$2</f>
        <v>0</v>
      </c>
      <c r="U68" s="174">
        <f>'Project Costs'!$V68*U$2</f>
        <v>0</v>
      </c>
      <c r="V68" s="174">
        <f>'Project Costs'!$V68*V$2</f>
        <v>0</v>
      </c>
      <c r="W68" s="174">
        <f>'Project Costs'!$V68*W$2</f>
        <v>0</v>
      </c>
      <c r="X68" s="174">
        <f>'Project Costs'!$V68*X$2</f>
        <v>0</v>
      </c>
      <c r="Y68" s="174">
        <f>'Project Costs'!$V68*Y$2</f>
        <v>0</v>
      </c>
      <c r="Z68" s="174">
        <f>'Project Costs'!$V68*Z$2</f>
        <v>0</v>
      </c>
      <c r="AA68" s="174">
        <f>'Project Costs'!$V68*AA$2</f>
        <v>0</v>
      </c>
      <c r="AB68" s="174">
        <f>'Project Costs'!$V68*AB$2</f>
        <v>0</v>
      </c>
      <c r="AC68" s="174">
        <f>'Project Costs'!$V68*AC$2</f>
        <v>0</v>
      </c>
      <c r="AD68" s="174">
        <f>'Project Costs'!$V68*AD$2</f>
        <v>0</v>
      </c>
      <c r="AE68" s="174">
        <f>'Project Costs'!$V68*AE$2</f>
        <v>0</v>
      </c>
      <c r="AF68" s="174">
        <f>'Project Costs'!$V68*AF$2</f>
        <v>0</v>
      </c>
      <c r="AG68" s="174">
        <f>'Project Costs'!$V68*AG$2</f>
        <v>0</v>
      </c>
      <c r="AH68" s="174">
        <f>'Project Costs'!$V68*AH$2</f>
        <v>0</v>
      </c>
      <c r="AI68" s="174">
        <f>'Project Costs'!$V68*AI$2</f>
        <v>0</v>
      </c>
      <c r="AJ68" s="174">
        <f>'Project Costs'!$V68*AJ$2</f>
        <v>0</v>
      </c>
      <c r="AK68" s="174">
        <f>'Project Costs'!$V68*AK$2</f>
        <v>0</v>
      </c>
      <c r="AL68" s="174">
        <f>'Project Costs'!$V68*AL$2</f>
        <v>0</v>
      </c>
      <c r="AM68" s="174">
        <f>'Project Costs'!$V68*AM$2</f>
        <v>0</v>
      </c>
      <c r="AN68" s="361">
        <f>'Project Costs'!$V68*AN$2</f>
        <v>0</v>
      </c>
      <c r="AO68" s="174">
        <f>'Project Costs'!$V68*AO$2</f>
        <v>0</v>
      </c>
      <c r="AP68" s="174">
        <f>'Project Costs'!$V68*AP$2</f>
        <v>0</v>
      </c>
      <c r="AQ68" s="174">
        <f>'Project Costs'!$V68*AQ$2</f>
        <v>0</v>
      </c>
      <c r="AR68" s="174">
        <f>'Project Costs'!$V68*AR$2</f>
        <v>0</v>
      </c>
      <c r="AS68" s="174">
        <f>'Project Costs'!$V68*AS$2</f>
        <v>0</v>
      </c>
      <c r="AT68" s="174">
        <f>'Project Costs'!$V68*AT$2</f>
        <v>0</v>
      </c>
      <c r="AU68" s="174">
        <f>'Project Costs'!$V68*AU$2</f>
        <v>0</v>
      </c>
      <c r="AV68" s="174">
        <f>'Project Costs'!$V68*AV$2</f>
        <v>0</v>
      </c>
      <c r="AW68" s="174">
        <f>'Project Costs'!$V68*AW$2</f>
        <v>0</v>
      </c>
      <c r="AX68" s="174">
        <f>'Project Costs'!$V68*AX$2</f>
        <v>0</v>
      </c>
      <c r="AY68" s="174">
        <f>'Project Costs'!$V68*AY$2</f>
        <v>0</v>
      </c>
      <c r="AZ68" s="174">
        <f>'Project Costs'!$V68*AZ$2</f>
        <v>0</v>
      </c>
      <c r="BA68" s="174">
        <f>'Project Costs'!$V68*BA$2</f>
        <v>0</v>
      </c>
      <c r="BB68" s="174">
        <f>'Project Costs'!$V68*BB$2</f>
        <v>0</v>
      </c>
    </row>
    <row r="69" spans="1:54" ht="12.75" customHeight="1" x14ac:dyDescent="0.2">
      <c r="A69" s="192" t="str">
        <f>'Project Costs'!B69</f>
        <v>LIHC/SLIHC Developer's Fee</v>
      </c>
      <c r="B69" s="178">
        <f>'Project Costs'!Q69</f>
        <v>0</v>
      </c>
      <c r="C69" s="179">
        <f t="shared" si="2"/>
        <v>0</v>
      </c>
      <c r="D69" s="180">
        <f t="shared" si="3"/>
        <v>0</v>
      </c>
      <c r="E69" s="174">
        <f>'Project Costs'!$V69*E$2</f>
        <v>0</v>
      </c>
      <c r="F69" s="174">
        <f>'Project Costs'!$V69*F$2</f>
        <v>0</v>
      </c>
      <c r="G69" s="174">
        <f>'Project Costs'!$V69*G$2</f>
        <v>0</v>
      </c>
      <c r="H69" s="174">
        <f>'Project Costs'!$V69*H$2</f>
        <v>0</v>
      </c>
      <c r="I69" s="174">
        <f>'Project Costs'!$V69*I$2</f>
        <v>0</v>
      </c>
      <c r="J69" s="174">
        <f>'Project Costs'!$V69*J$2</f>
        <v>0</v>
      </c>
      <c r="K69" s="174">
        <f>'Project Costs'!$V69*K$2</f>
        <v>0</v>
      </c>
      <c r="L69" s="174">
        <f>'Project Costs'!$V69*L$2</f>
        <v>0</v>
      </c>
      <c r="M69" s="174">
        <f>'Project Costs'!$V69*M$2</f>
        <v>0</v>
      </c>
      <c r="N69" s="174">
        <f>'Project Costs'!$V69*N$2</f>
        <v>0</v>
      </c>
      <c r="O69" s="174">
        <f>'Project Costs'!$V69*O$2</f>
        <v>0</v>
      </c>
      <c r="P69" s="174">
        <f>'Project Costs'!$V69*P$2</f>
        <v>0</v>
      </c>
      <c r="Q69" s="174">
        <f>'Project Costs'!$V69*Q$2</f>
        <v>0</v>
      </c>
      <c r="R69" s="174">
        <f>'Project Costs'!$V69*R$2</f>
        <v>0</v>
      </c>
      <c r="S69" s="174">
        <f>'Project Costs'!$V69*S$2</f>
        <v>0</v>
      </c>
      <c r="T69" s="174">
        <f>'Project Costs'!$V69*T$2</f>
        <v>0</v>
      </c>
      <c r="U69" s="174">
        <f>'Project Costs'!$V69*U$2</f>
        <v>0</v>
      </c>
      <c r="V69" s="174">
        <f>'Project Costs'!$V69*V$2</f>
        <v>0</v>
      </c>
      <c r="W69" s="174">
        <f>'Project Costs'!$V69*W$2</f>
        <v>0</v>
      </c>
      <c r="X69" s="174">
        <f>'Project Costs'!$V69*X$2</f>
        <v>0</v>
      </c>
      <c r="Y69" s="174">
        <f>'Project Costs'!$V69*Y$2</f>
        <v>0</v>
      </c>
      <c r="Z69" s="174">
        <f>'Project Costs'!$V69*Z$2</f>
        <v>0</v>
      </c>
      <c r="AA69" s="174">
        <f>'Project Costs'!$V69*AA$2</f>
        <v>0</v>
      </c>
      <c r="AB69" s="174">
        <f>'Project Costs'!$V69*AB$2</f>
        <v>0</v>
      </c>
      <c r="AC69" s="174">
        <f>'Project Costs'!$V69*AC$2</f>
        <v>0</v>
      </c>
      <c r="AD69" s="174">
        <f>'Project Costs'!$V69*AD$2</f>
        <v>0</v>
      </c>
      <c r="AE69" s="174">
        <f>'Project Costs'!$V69*AE$2</f>
        <v>0</v>
      </c>
      <c r="AF69" s="174">
        <f>'Project Costs'!$V69*AF$2</f>
        <v>0</v>
      </c>
      <c r="AG69" s="174">
        <f>'Project Costs'!$V69*AG$2</f>
        <v>0</v>
      </c>
      <c r="AH69" s="174">
        <f>'Project Costs'!$V69*AH$2</f>
        <v>0</v>
      </c>
      <c r="AI69" s="174">
        <f>'Project Costs'!$V69*AI$2</f>
        <v>0</v>
      </c>
      <c r="AJ69" s="174">
        <f>'Project Costs'!$V69*AJ$2</f>
        <v>0</v>
      </c>
      <c r="AK69" s="174">
        <f>'Project Costs'!$V69*AK$2</f>
        <v>0</v>
      </c>
      <c r="AL69" s="174">
        <f>'Project Costs'!$V69*AL$2</f>
        <v>0</v>
      </c>
      <c r="AM69" s="174">
        <f>'Project Costs'!$V69*AM$2</f>
        <v>0</v>
      </c>
      <c r="AN69" s="361">
        <f>'Project Costs'!$V69*AN$2</f>
        <v>0</v>
      </c>
      <c r="AO69" s="174">
        <f>'Project Costs'!$V69*AO$2</f>
        <v>0</v>
      </c>
      <c r="AP69" s="174">
        <f>'Project Costs'!$V69*AP$2</f>
        <v>0</v>
      </c>
      <c r="AQ69" s="174">
        <f>'Project Costs'!$V69*AQ$2</f>
        <v>0</v>
      </c>
      <c r="AR69" s="174">
        <f>'Project Costs'!$V69*AR$2</f>
        <v>0</v>
      </c>
      <c r="AS69" s="174">
        <f>'Project Costs'!$V69*AS$2</f>
        <v>0</v>
      </c>
      <c r="AT69" s="174">
        <f>'Project Costs'!$V69*AT$2</f>
        <v>0</v>
      </c>
      <c r="AU69" s="174">
        <f>'Project Costs'!$V69*AU$2</f>
        <v>0</v>
      </c>
      <c r="AV69" s="174">
        <f>'Project Costs'!$V69*AV$2</f>
        <v>0</v>
      </c>
      <c r="AW69" s="174">
        <f>'Project Costs'!$V69*AW$2</f>
        <v>0</v>
      </c>
      <c r="AX69" s="174">
        <f>'Project Costs'!$V69*AX$2</f>
        <v>0</v>
      </c>
      <c r="AY69" s="174">
        <f>'Project Costs'!$V69*AY$2</f>
        <v>0</v>
      </c>
      <c r="AZ69" s="174">
        <f>'Project Costs'!$V69*AZ$2</f>
        <v>0</v>
      </c>
      <c r="BA69" s="174">
        <f>'Project Costs'!$V69*BA$2</f>
        <v>0</v>
      </c>
      <c r="BB69" s="174">
        <f>'Project Costs'!$V69*BB$2</f>
        <v>0</v>
      </c>
    </row>
    <row r="70" spans="1:54" s="59" customFormat="1" ht="12.75" customHeight="1" x14ac:dyDescent="0.2">
      <c r="A70" s="154" t="s">
        <v>56</v>
      </c>
      <c r="B70" s="187">
        <f>B8+B42+B67+B68+B69</f>
        <v>0</v>
      </c>
      <c r="C70" s="182">
        <f t="shared" si="2"/>
        <v>0</v>
      </c>
      <c r="D70" s="183">
        <f t="shared" si="3"/>
        <v>0</v>
      </c>
      <c r="E70" s="187">
        <f t="shared" ref="E70:AJ70" si="14">E8+E42+E67+E68+E69</f>
        <v>0</v>
      </c>
      <c r="F70" s="188">
        <f t="shared" si="14"/>
        <v>0</v>
      </c>
      <c r="G70" s="161">
        <f t="shared" si="14"/>
        <v>0</v>
      </c>
      <c r="H70" s="161">
        <f t="shared" si="14"/>
        <v>0</v>
      </c>
      <c r="I70" s="161">
        <f t="shared" si="14"/>
        <v>0</v>
      </c>
      <c r="J70" s="161">
        <f t="shared" si="14"/>
        <v>0</v>
      </c>
      <c r="K70" s="161">
        <f t="shared" si="14"/>
        <v>0</v>
      </c>
      <c r="L70" s="161">
        <f t="shared" si="14"/>
        <v>0</v>
      </c>
      <c r="M70" s="161">
        <f t="shared" si="14"/>
        <v>0</v>
      </c>
      <c r="N70" s="161">
        <f t="shared" si="14"/>
        <v>0</v>
      </c>
      <c r="O70" s="161">
        <f t="shared" si="14"/>
        <v>0</v>
      </c>
      <c r="P70" s="161">
        <f t="shared" si="14"/>
        <v>0</v>
      </c>
      <c r="Q70" s="161">
        <f t="shared" si="14"/>
        <v>0</v>
      </c>
      <c r="R70" s="161">
        <f t="shared" si="14"/>
        <v>0</v>
      </c>
      <c r="S70" s="161">
        <f t="shared" si="14"/>
        <v>0</v>
      </c>
      <c r="T70" s="161">
        <f t="shared" si="14"/>
        <v>0</v>
      </c>
      <c r="U70" s="161">
        <f t="shared" si="14"/>
        <v>0</v>
      </c>
      <c r="V70" s="161">
        <f t="shared" si="14"/>
        <v>0</v>
      </c>
      <c r="W70" s="161">
        <f t="shared" si="14"/>
        <v>0</v>
      </c>
      <c r="X70" s="161">
        <f t="shared" si="14"/>
        <v>0</v>
      </c>
      <c r="Y70" s="161">
        <f t="shared" si="14"/>
        <v>0</v>
      </c>
      <c r="Z70" s="161">
        <f t="shared" si="14"/>
        <v>0</v>
      </c>
      <c r="AA70" s="161">
        <f t="shared" si="14"/>
        <v>0</v>
      </c>
      <c r="AB70" s="161">
        <f t="shared" si="14"/>
        <v>0</v>
      </c>
      <c r="AC70" s="161">
        <f t="shared" si="14"/>
        <v>0</v>
      </c>
      <c r="AD70" s="161">
        <f t="shared" si="14"/>
        <v>0</v>
      </c>
      <c r="AE70" s="161">
        <f t="shared" si="14"/>
        <v>0</v>
      </c>
      <c r="AF70" s="161">
        <f t="shared" si="14"/>
        <v>0</v>
      </c>
      <c r="AG70" s="161">
        <f t="shared" si="14"/>
        <v>0</v>
      </c>
      <c r="AH70" s="161">
        <f t="shared" si="14"/>
        <v>0</v>
      </c>
      <c r="AI70" s="161">
        <f t="shared" si="14"/>
        <v>0</v>
      </c>
      <c r="AJ70" s="161">
        <f t="shared" si="14"/>
        <v>0</v>
      </c>
      <c r="AK70" s="161">
        <f t="shared" ref="AK70:BB70" si="15">AK8+AK42+AK67+AK68+AK69</f>
        <v>0</v>
      </c>
      <c r="AL70" s="161">
        <f t="shared" si="15"/>
        <v>0</v>
      </c>
      <c r="AM70" s="161">
        <f t="shared" si="15"/>
        <v>0</v>
      </c>
      <c r="AN70" s="366">
        <f t="shared" si="15"/>
        <v>0</v>
      </c>
      <c r="AO70" s="161">
        <f t="shared" si="15"/>
        <v>0</v>
      </c>
      <c r="AP70" s="161">
        <f t="shared" si="15"/>
        <v>0</v>
      </c>
      <c r="AQ70" s="161">
        <f t="shared" si="15"/>
        <v>0</v>
      </c>
      <c r="AR70" s="161">
        <f t="shared" si="15"/>
        <v>0</v>
      </c>
      <c r="AS70" s="161">
        <f t="shared" si="15"/>
        <v>0</v>
      </c>
      <c r="AT70" s="161">
        <f t="shared" si="15"/>
        <v>0</v>
      </c>
      <c r="AU70" s="161">
        <f t="shared" si="15"/>
        <v>0</v>
      </c>
      <c r="AV70" s="161">
        <f t="shared" si="15"/>
        <v>0</v>
      </c>
      <c r="AW70" s="161">
        <f t="shared" si="15"/>
        <v>0</v>
      </c>
      <c r="AX70" s="161">
        <f t="shared" si="15"/>
        <v>0</v>
      </c>
      <c r="AY70" s="161">
        <f t="shared" si="15"/>
        <v>0</v>
      </c>
      <c r="AZ70" s="161">
        <f t="shared" si="15"/>
        <v>0</v>
      </c>
      <c r="BA70" s="161">
        <f t="shared" si="15"/>
        <v>0</v>
      </c>
      <c r="BB70" s="161">
        <f t="shared" si="15"/>
        <v>0</v>
      </c>
    </row>
    <row r="71" spans="1:54" ht="12.75" customHeight="1" x14ac:dyDescent="0.2">
      <c r="A71" s="3" t="str">
        <f>'Project Costs'!B71</f>
        <v>Initial Operating Deficit</v>
      </c>
      <c r="B71" s="178">
        <f>'Project Costs'!Q71</f>
        <v>0</v>
      </c>
      <c r="C71" s="179">
        <f t="shared" si="2"/>
        <v>0</v>
      </c>
      <c r="D71" s="180">
        <f t="shared" si="3"/>
        <v>0</v>
      </c>
      <c r="E71" s="174">
        <f>'Project Costs'!$V71*E$2</f>
        <v>0</v>
      </c>
      <c r="F71" s="174">
        <f>'Project Costs'!$V71*F$2</f>
        <v>0</v>
      </c>
      <c r="G71" s="174">
        <f>'Project Costs'!$V71*G$2</f>
        <v>0</v>
      </c>
      <c r="H71" s="174">
        <f>'Project Costs'!$V71*H$2</f>
        <v>0</v>
      </c>
      <c r="I71" s="174">
        <f>'Project Costs'!$V71*I$2</f>
        <v>0</v>
      </c>
      <c r="J71" s="174">
        <f>'Project Costs'!$V71*J$2</f>
        <v>0</v>
      </c>
      <c r="K71" s="174">
        <f>'Project Costs'!$V71*K$2</f>
        <v>0</v>
      </c>
      <c r="L71" s="174">
        <f>'Project Costs'!$V71*L$2</f>
        <v>0</v>
      </c>
      <c r="M71" s="174">
        <f>'Project Costs'!$V71*M$2</f>
        <v>0</v>
      </c>
      <c r="N71" s="174">
        <f>'Project Costs'!$V71*N$2</f>
        <v>0</v>
      </c>
      <c r="O71" s="174">
        <f>'Project Costs'!$V71*O$2</f>
        <v>0</v>
      </c>
      <c r="P71" s="174">
        <f>'Project Costs'!$V71*P$2</f>
        <v>0</v>
      </c>
      <c r="Q71" s="174">
        <f>'Project Costs'!$V71*Q$2</f>
        <v>0</v>
      </c>
      <c r="R71" s="174">
        <f>'Project Costs'!$V71*R$2</f>
        <v>0</v>
      </c>
      <c r="S71" s="174">
        <f>'Project Costs'!$V71*S$2</f>
        <v>0</v>
      </c>
      <c r="T71" s="174">
        <f>'Project Costs'!$V71*T$2</f>
        <v>0</v>
      </c>
      <c r="U71" s="174">
        <f>'Project Costs'!$V71*U$2</f>
        <v>0</v>
      </c>
      <c r="V71" s="174">
        <f>'Project Costs'!$V71*V$2</f>
        <v>0</v>
      </c>
      <c r="W71" s="174">
        <f>'Project Costs'!$V71*W$2</f>
        <v>0</v>
      </c>
      <c r="X71" s="174">
        <f>'Project Costs'!$V71*X$2</f>
        <v>0</v>
      </c>
      <c r="Y71" s="174">
        <f>'Project Costs'!$V71*Y$2</f>
        <v>0</v>
      </c>
      <c r="Z71" s="174">
        <f>'Project Costs'!$V71*Z$2</f>
        <v>0</v>
      </c>
      <c r="AA71" s="174">
        <f>'Project Costs'!$V71*AA$2</f>
        <v>0</v>
      </c>
      <c r="AB71" s="174">
        <f>'Project Costs'!$V71*AB$2</f>
        <v>0</v>
      </c>
      <c r="AC71" s="174">
        <f>'Project Costs'!$V71*AC$2</f>
        <v>0</v>
      </c>
      <c r="AD71" s="174">
        <f>'Project Costs'!$V71*AD$2</f>
        <v>0</v>
      </c>
      <c r="AE71" s="174">
        <f>'Project Costs'!$V71*AE$2</f>
        <v>0</v>
      </c>
      <c r="AF71" s="174">
        <f>'Project Costs'!$V71*AF$2</f>
        <v>0</v>
      </c>
      <c r="AG71" s="174">
        <f>'Project Costs'!$V71*AG$2</f>
        <v>0</v>
      </c>
      <c r="AH71" s="174">
        <f>'Project Costs'!$V71*AH$2</f>
        <v>0</v>
      </c>
      <c r="AI71" s="174">
        <f>'Project Costs'!$V71*AI$2</f>
        <v>0</v>
      </c>
      <c r="AJ71" s="174">
        <f>'Project Costs'!$V71*AJ$2</f>
        <v>0</v>
      </c>
      <c r="AK71" s="174">
        <f>'Project Costs'!$V71*AK$2</f>
        <v>0</v>
      </c>
      <c r="AL71" s="174">
        <f>'Project Costs'!$V71*AL$2</f>
        <v>0</v>
      </c>
      <c r="AM71" s="174">
        <f>'Project Costs'!$V71*AM$2</f>
        <v>0</v>
      </c>
      <c r="AN71" s="361">
        <f>'Project Costs'!$V71*AN$2</f>
        <v>0</v>
      </c>
      <c r="AO71" s="174">
        <f>'Project Costs'!$V71*AO$2</f>
        <v>0</v>
      </c>
      <c r="AP71" s="174">
        <f>'Project Costs'!$V71*AP$2</f>
        <v>0</v>
      </c>
      <c r="AQ71" s="174">
        <f>'Project Costs'!$V71*AQ$2</f>
        <v>0</v>
      </c>
      <c r="AR71" s="174">
        <f>'Project Costs'!$V71*AR$2</f>
        <v>0</v>
      </c>
      <c r="AS71" s="174">
        <f>'Project Costs'!$V71*AS$2</f>
        <v>0</v>
      </c>
      <c r="AT71" s="174">
        <f>'Project Costs'!$V71*AT$2</f>
        <v>0</v>
      </c>
      <c r="AU71" s="174">
        <f>'Project Costs'!$V71*AU$2</f>
        <v>0</v>
      </c>
      <c r="AV71" s="174">
        <f>'Project Costs'!$V71*AV$2</f>
        <v>0</v>
      </c>
      <c r="AW71" s="174">
        <f>'Project Costs'!$V71*AW$2</f>
        <v>0</v>
      </c>
      <c r="AX71" s="174">
        <f>'Project Costs'!$V71*AX$2</f>
        <v>0</v>
      </c>
      <c r="AY71" s="174">
        <f>'Project Costs'!$V71*AY$2</f>
        <v>0</v>
      </c>
      <c r="AZ71" s="174">
        <f>'Project Costs'!$V71*AZ$2</f>
        <v>0</v>
      </c>
      <c r="BA71" s="174">
        <f>'Project Costs'!$V71*BA$2</f>
        <v>0</v>
      </c>
      <c r="BB71" s="174">
        <f>'Project Costs'!$V71*BB$2</f>
        <v>0</v>
      </c>
    </row>
    <row r="72" spans="1:54" ht="12.75" customHeight="1" x14ac:dyDescent="0.2">
      <c r="A72" s="3" t="str">
        <f>'Project Costs'!B72</f>
        <v>Supplemental Mgmt &amp; Marketing</v>
      </c>
      <c r="B72" s="178">
        <f>'Project Costs'!Q72</f>
        <v>0</v>
      </c>
      <c r="C72" s="179">
        <f t="shared" si="2"/>
        <v>0</v>
      </c>
      <c r="D72" s="180">
        <f t="shared" si="3"/>
        <v>0</v>
      </c>
      <c r="E72" s="174">
        <f>'Project Costs'!$V72*E$2</f>
        <v>0</v>
      </c>
      <c r="F72" s="174">
        <f>'Project Costs'!$V72*F$2</f>
        <v>0</v>
      </c>
      <c r="G72" s="174">
        <f>'Project Costs'!$V72*G$2</f>
        <v>0</v>
      </c>
      <c r="H72" s="174">
        <f>'Project Costs'!$V72*H$2</f>
        <v>0</v>
      </c>
      <c r="I72" s="174">
        <f>'Project Costs'!$V72*I$2</f>
        <v>0</v>
      </c>
      <c r="J72" s="174">
        <f>'Project Costs'!$V72*J$2</f>
        <v>0</v>
      </c>
      <c r="K72" s="174">
        <f>'Project Costs'!$V72*K$2</f>
        <v>0</v>
      </c>
      <c r="L72" s="174">
        <f>'Project Costs'!$V72*L$2</f>
        <v>0</v>
      </c>
      <c r="M72" s="174">
        <f>'Project Costs'!$V72*M$2</f>
        <v>0</v>
      </c>
      <c r="N72" s="174">
        <f>'Project Costs'!$V72*N$2</f>
        <v>0</v>
      </c>
      <c r="O72" s="174">
        <f>'Project Costs'!$V72*O$2</f>
        <v>0</v>
      </c>
      <c r="P72" s="174">
        <f>'Project Costs'!$V72*P$2</f>
        <v>0</v>
      </c>
      <c r="Q72" s="174">
        <f>'Project Costs'!$V72*Q$2</f>
        <v>0</v>
      </c>
      <c r="R72" s="174">
        <f>'Project Costs'!$V72*R$2</f>
        <v>0</v>
      </c>
      <c r="S72" s="174">
        <f>'Project Costs'!$V72*S$2</f>
        <v>0</v>
      </c>
      <c r="T72" s="174">
        <f>'Project Costs'!$V72*T$2</f>
        <v>0</v>
      </c>
      <c r="U72" s="174">
        <f>'Project Costs'!$V72*U$2</f>
        <v>0</v>
      </c>
      <c r="V72" s="174">
        <f>'Project Costs'!$V72*V$2</f>
        <v>0</v>
      </c>
      <c r="W72" s="174">
        <f>'Project Costs'!$V72*W$2</f>
        <v>0</v>
      </c>
      <c r="X72" s="174">
        <f>'Project Costs'!$V72*X$2</f>
        <v>0</v>
      </c>
      <c r="Y72" s="174">
        <f>'Project Costs'!$V72*Y$2</f>
        <v>0</v>
      </c>
      <c r="Z72" s="174">
        <f>'Project Costs'!$V72*Z$2</f>
        <v>0</v>
      </c>
      <c r="AA72" s="174">
        <f>'Project Costs'!$V72*AA$2</f>
        <v>0</v>
      </c>
      <c r="AB72" s="174">
        <f>'Project Costs'!$V72*AB$2</f>
        <v>0</v>
      </c>
      <c r="AC72" s="174">
        <f>'Project Costs'!$V72*AC$2</f>
        <v>0</v>
      </c>
      <c r="AD72" s="174">
        <f>'Project Costs'!$V72*AD$2</f>
        <v>0</v>
      </c>
      <c r="AE72" s="174">
        <f>'Project Costs'!$V72*AE$2</f>
        <v>0</v>
      </c>
      <c r="AF72" s="174">
        <f>'Project Costs'!$V72*AF$2</f>
        <v>0</v>
      </c>
      <c r="AG72" s="174">
        <f>'Project Costs'!$V72*AG$2</f>
        <v>0</v>
      </c>
      <c r="AH72" s="174">
        <f>'Project Costs'!$V72*AH$2</f>
        <v>0</v>
      </c>
      <c r="AI72" s="174">
        <f>'Project Costs'!$V72*AI$2</f>
        <v>0</v>
      </c>
      <c r="AJ72" s="174">
        <f>'Project Costs'!$V72*AJ$2</f>
        <v>0</v>
      </c>
      <c r="AK72" s="174">
        <f>'Project Costs'!$V72*AK$2</f>
        <v>0</v>
      </c>
      <c r="AL72" s="174">
        <f>'Project Costs'!$V72*AL$2</f>
        <v>0</v>
      </c>
      <c r="AM72" s="174">
        <f>'Project Costs'!$V72*AM$2</f>
        <v>0</v>
      </c>
      <c r="AN72" s="361">
        <f>'Project Costs'!$V72*AN$2</f>
        <v>0</v>
      </c>
      <c r="AO72" s="174">
        <f>'Project Costs'!$V72*AO$2</f>
        <v>0</v>
      </c>
      <c r="AP72" s="174">
        <f>'Project Costs'!$V72*AP$2</f>
        <v>0</v>
      </c>
      <c r="AQ72" s="174">
        <f>'Project Costs'!$V72*AQ$2</f>
        <v>0</v>
      </c>
      <c r="AR72" s="174">
        <f>'Project Costs'!$V72*AR$2</f>
        <v>0</v>
      </c>
      <c r="AS72" s="174">
        <f>'Project Costs'!$V72*AS$2</f>
        <v>0</v>
      </c>
      <c r="AT72" s="174">
        <f>'Project Costs'!$V72*AT$2</f>
        <v>0</v>
      </c>
      <c r="AU72" s="174">
        <f>'Project Costs'!$V72*AU$2</f>
        <v>0</v>
      </c>
      <c r="AV72" s="174">
        <f>'Project Costs'!$V72*AV$2</f>
        <v>0</v>
      </c>
      <c r="AW72" s="174">
        <f>'Project Costs'!$V72*AW$2</f>
        <v>0</v>
      </c>
      <c r="AX72" s="174">
        <f>'Project Costs'!$V72*AX$2</f>
        <v>0</v>
      </c>
      <c r="AY72" s="174">
        <f>'Project Costs'!$V72*AY$2</f>
        <v>0</v>
      </c>
      <c r="AZ72" s="174">
        <f>'Project Costs'!$V72*AZ$2</f>
        <v>0</v>
      </c>
      <c r="BA72" s="174">
        <f>'Project Costs'!$V72*BA$2</f>
        <v>0</v>
      </c>
      <c r="BB72" s="174">
        <f>'Project Costs'!$V72*BB$2</f>
        <v>0</v>
      </c>
    </row>
    <row r="73" spans="1:54" ht="12.75" customHeight="1" x14ac:dyDescent="0.2">
      <c r="A73" s="195" t="s">
        <v>5</v>
      </c>
      <c r="B73" s="178">
        <f>'Project Costs'!Q73</f>
        <v>0</v>
      </c>
      <c r="C73" s="179">
        <f t="shared" si="2"/>
        <v>0</v>
      </c>
      <c r="D73" s="180">
        <f t="shared" si="3"/>
        <v>0</v>
      </c>
      <c r="E73" s="174">
        <f>'Project Costs'!$V73*E$2</f>
        <v>0</v>
      </c>
      <c r="F73" s="174">
        <f>'Project Costs'!$V73*F$2</f>
        <v>0</v>
      </c>
      <c r="G73" s="174">
        <f>'Project Costs'!$V73*G$2</f>
        <v>0</v>
      </c>
      <c r="H73" s="174">
        <f>'Project Costs'!$V73*H$2</f>
        <v>0</v>
      </c>
      <c r="I73" s="174">
        <f>'Project Costs'!$V73*I$2</f>
        <v>0</v>
      </c>
      <c r="J73" s="174">
        <f>'Project Costs'!$V73*J$2</f>
        <v>0</v>
      </c>
      <c r="K73" s="174">
        <f>'Project Costs'!$V73*K$2</f>
        <v>0</v>
      </c>
      <c r="L73" s="174">
        <f>'Project Costs'!$V73*L$2</f>
        <v>0</v>
      </c>
      <c r="M73" s="174">
        <f>'Project Costs'!$V73*M$2</f>
        <v>0</v>
      </c>
      <c r="N73" s="174">
        <f>'Project Costs'!$V73*N$2</f>
        <v>0</v>
      </c>
      <c r="O73" s="174">
        <f>'Project Costs'!$V73*O$2</f>
        <v>0</v>
      </c>
      <c r="P73" s="174">
        <f>'Project Costs'!$V73*P$2</f>
        <v>0</v>
      </c>
      <c r="Q73" s="174">
        <f>'Project Costs'!$V73*Q$2</f>
        <v>0</v>
      </c>
      <c r="R73" s="174">
        <f>'Project Costs'!$V73*R$2</f>
        <v>0</v>
      </c>
      <c r="S73" s="174">
        <f>'Project Costs'!$V73*S$2</f>
        <v>0</v>
      </c>
      <c r="T73" s="174">
        <f>'Project Costs'!$V73*T$2</f>
        <v>0</v>
      </c>
      <c r="U73" s="174">
        <f>'Project Costs'!$V73*U$2</f>
        <v>0</v>
      </c>
      <c r="V73" s="174">
        <f>'Project Costs'!$V73*V$2</f>
        <v>0</v>
      </c>
      <c r="W73" s="174">
        <f>'Project Costs'!$V73*W$2</f>
        <v>0</v>
      </c>
      <c r="X73" s="174">
        <f>'Project Costs'!$V73*X$2</f>
        <v>0</v>
      </c>
      <c r="Y73" s="174">
        <f>'Project Costs'!$V73*Y$2</f>
        <v>0</v>
      </c>
      <c r="Z73" s="174">
        <f>'Project Costs'!$V73*Z$2</f>
        <v>0</v>
      </c>
      <c r="AA73" s="174">
        <f>'Project Costs'!$V73*AA$2</f>
        <v>0</v>
      </c>
      <c r="AB73" s="174">
        <f>'Project Costs'!$V73*AB$2</f>
        <v>0</v>
      </c>
      <c r="AC73" s="174">
        <f>'Project Costs'!$V73*AC$2</f>
        <v>0</v>
      </c>
      <c r="AD73" s="174">
        <f>'Project Costs'!$V73*AD$2</f>
        <v>0</v>
      </c>
      <c r="AE73" s="174">
        <f>'Project Costs'!$V73*AE$2</f>
        <v>0</v>
      </c>
      <c r="AF73" s="174">
        <f>'Project Costs'!$V73*AF$2</f>
        <v>0</v>
      </c>
      <c r="AG73" s="174">
        <f>'Project Costs'!$V73*AG$2</f>
        <v>0</v>
      </c>
      <c r="AH73" s="174">
        <f>'Project Costs'!$V73*AH$2</f>
        <v>0</v>
      </c>
      <c r="AI73" s="174">
        <f>'Project Costs'!$V73*AI$2</f>
        <v>0</v>
      </c>
      <c r="AJ73" s="174">
        <f>'Project Costs'!$V73*AJ$2</f>
        <v>0</v>
      </c>
      <c r="AK73" s="174">
        <f>'Project Costs'!$V73*AK$2</f>
        <v>0</v>
      </c>
      <c r="AL73" s="174">
        <f>'Project Costs'!$V73*AL$2</f>
        <v>0</v>
      </c>
      <c r="AM73" s="174">
        <f>'Project Costs'!$V73*AM$2</f>
        <v>0</v>
      </c>
      <c r="AN73" s="361">
        <f>'Project Costs'!$V73*AN$2</f>
        <v>0</v>
      </c>
      <c r="AO73" s="174">
        <f>'Project Costs'!$V73*AO$2</f>
        <v>0</v>
      </c>
      <c r="AP73" s="174">
        <f>'Project Costs'!$V73*AP$2</f>
        <v>0</v>
      </c>
      <c r="AQ73" s="174">
        <f>'Project Costs'!$V73*AQ$2</f>
        <v>0</v>
      </c>
      <c r="AR73" s="174">
        <f>'Project Costs'!$V73*AR$2</f>
        <v>0</v>
      </c>
      <c r="AS73" s="174">
        <f>'Project Costs'!$V73*AS$2</f>
        <v>0</v>
      </c>
      <c r="AT73" s="174">
        <f>'Project Costs'!$V73*AT$2</f>
        <v>0</v>
      </c>
      <c r="AU73" s="174">
        <f>'Project Costs'!$V73*AU$2</f>
        <v>0</v>
      </c>
      <c r="AV73" s="174">
        <f>'Project Costs'!$V73*AV$2</f>
        <v>0</v>
      </c>
      <c r="AW73" s="174">
        <f>'Project Costs'!$V73*AW$2</f>
        <v>0</v>
      </c>
      <c r="AX73" s="174">
        <f>'Project Costs'!$V73*AX$2</f>
        <v>0</v>
      </c>
      <c r="AY73" s="174">
        <f>'Project Costs'!$V73*AY$2</f>
        <v>0</v>
      </c>
      <c r="AZ73" s="174">
        <f>'Project Costs'!$V73*AZ$2</f>
        <v>0</v>
      </c>
      <c r="BA73" s="174">
        <f>'Project Costs'!$V73*BA$2</f>
        <v>0</v>
      </c>
      <c r="BB73" s="174">
        <f>'Project Costs'!$V73*BB$2</f>
        <v>0</v>
      </c>
    </row>
    <row r="74" spans="1:54" ht="12.75" customHeight="1" x14ac:dyDescent="0.2">
      <c r="A74" s="195" t="s">
        <v>5</v>
      </c>
      <c r="B74" s="178">
        <f>'Project Costs'!Q74</f>
        <v>0</v>
      </c>
      <c r="C74" s="179">
        <f t="shared" si="2"/>
        <v>0</v>
      </c>
      <c r="D74" s="180">
        <f>SUM(E74:BB74)</f>
        <v>0</v>
      </c>
      <c r="E74" s="174">
        <f>'Project Costs'!$V74*E$2</f>
        <v>0</v>
      </c>
      <c r="F74" s="174">
        <f>'Project Costs'!$V74*F$2</f>
        <v>0</v>
      </c>
      <c r="G74" s="174">
        <f>'Project Costs'!$V74*G$2</f>
        <v>0</v>
      </c>
      <c r="H74" s="174">
        <f>'Project Costs'!$V74*H$2</f>
        <v>0</v>
      </c>
      <c r="I74" s="174">
        <f>'Project Costs'!$V74*I$2</f>
        <v>0</v>
      </c>
      <c r="J74" s="174">
        <f>'Project Costs'!$V74*J$2</f>
        <v>0</v>
      </c>
      <c r="K74" s="174">
        <f>'Project Costs'!$V74*K$2</f>
        <v>0</v>
      </c>
      <c r="L74" s="174">
        <f>'Project Costs'!$V74*L$2</f>
        <v>0</v>
      </c>
      <c r="M74" s="174">
        <f>'Project Costs'!$V74*M$2</f>
        <v>0</v>
      </c>
      <c r="N74" s="174">
        <f>'Project Costs'!$V74*N$2</f>
        <v>0</v>
      </c>
      <c r="O74" s="174">
        <f>'Project Costs'!$V74*O$2</f>
        <v>0</v>
      </c>
      <c r="P74" s="174">
        <f>'Project Costs'!$V74*P$2</f>
        <v>0</v>
      </c>
      <c r="Q74" s="174">
        <f>'Project Costs'!$V74*Q$2</f>
        <v>0</v>
      </c>
      <c r="R74" s="174">
        <f>'Project Costs'!$V74*R$2</f>
        <v>0</v>
      </c>
      <c r="S74" s="174">
        <f>'Project Costs'!$V74*S$2</f>
        <v>0</v>
      </c>
      <c r="T74" s="174">
        <f>'Project Costs'!$V74*T$2</f>
        <v>0</v>
      </c>
      <c r="U74" s="174">
        <f>'Project Costs'!$V74*U$2</f>
        <v>0</v>
      </c>
      <c r="V74" s="174">
        <f>'Project Costs'!$V74*V$2</f>
        <v>0</v>
      </c>
      <c r="W74" s="174">
        <f>'Project Costs'!$V74*W$2</f>
        <v>0</v>
      </c>
      <c r="X74" s="174">
        <f>'Project Costs'!$V74*X$2</f>
        <v>0</v>
      </c>
      <c r="Y74" s="174">
        <f>'Project Costs'!$V74*Y$2</f>
        <v>0</v>
      </c>
      <c r="Z74" s="174">
        <f>'Project Costs'!$V74*Z$2</f>
        <v>0</v>
      </c>
      <c r="AA74" s="174">
        <f>'Project Costs'!$V74*AA$2</f>
        <v>0</v>
      </c>
      <c r="AB74" s="174">
        <f>'Project Costs'!$V74*AB$2</f>
        <v>0</v>
      </c>
      <c r="AC74" s="174">
        <f>'Project Costs'!$V74*AC$2</f>
        <v>0</v>
      </c>
      <c r="AD74" s="174">
        <f>'Project Costs'!$V74*AD$2</f>
        <v>0</v>
      </c>
      <c r="AE74" s="174">
        <f>'Project Costs'!$V74*AE$2</f>
        <v>0</v>
      </c>
      <c r="AF74" s="174">
        <f>'Project Costs'!$V74*AF$2</f>
        <v>0</v>
      </c>
      <c r="AG74" s="174">
        <f>'Project Costs'!$V74*AG$2</f>
        <v>0</v>
      </c>
      <c r="AH74" s="174">
        <f>'Project Costs'!$V74*AH$2</f>
        <v>0</v>
      </c>
      <c r="AI74" s="174">
        <f>'Project Costs'!$V74*AI$2</f>
        <v>0</v>
      </c>
      <c r="AJ74" s="174">
        <f>'Project Costs'!$V74*AJ$2</f>
        <v>0</v>
      </c>
      <c r="AK74" s="174">
        <f>'Project Costs'!$V74*AK$2</f>
        <v>0</v>
      </c>
      <c r="AL74" s="174">
        <f>'Project Costs'!$V74*AL$2</f>
        <v>0</v>
      </c>
      <c r="AM74" s="174">
        <f>'Project Costs'!$V74*AM$2</f>
        <v>0</v>
      </c>
      <c r="AN74" s="361">
        <f>'Project Costs'!$V74*AN$2</f>
        <v>0</v>
      </c>
      <c r="AO74" s="174">
        <f>'Project Costs'!$V74*AO$2</f>
        <v>0</v>
      </c>
      <c r="AP74" s="174">
        <f>'Project Costs'!$V74*AP$2</f>
        <v>0</v>
      </c>
      <c r="AQ74" s="174">
        <f>'Project Costs'!$V74*AQ$2</f>
        <v>0</v>
      </c>
      <c r="AR74" s="174">
        <f>'Project Costs'!$V74*AR$2</f>
        <v>0</v>
      </c>
      <c r="AS74" s="174">
        <f>'Project Costs'!$V74*AS$2</f>
        <v>0</v>
      </c>
      <c r="AT74" s="174">
        <f>'Project Costs'!$V74*AT$2</f>
        <v>0</v>
      </c>
      <c r="AU74" s="174">
        <f>'Project Costs'!$V74*AU$2</f>
        <v>0</v>
      </c>
      <c r="AV74" s="174">
        <f>'Project Costs'!$V74*AV$2</f>
        <v>0</v>
      </c>
      <c r="AW74" s="174">
        <f>'Project Costs'!$V74*AW$2</f>
        <v>0</v>
      </c>
      <c r="AX74" s="174">
        <f>'Project Costs'!$V74*AX$2</f>
        <v>0</v>
      </c>
      <c r="AY74" s="174">
        <f>'Project Costs'!$V74*AY$2</f>
        <v>0</v>
      </c>
      <c r="AZ74" s="174">
        <f>'Project Costs'!$V74*AZ$2</f>
        <v>0</v>
      </c>
      <c r="BA74" s="174">
        <f>'Project Costs'!$V74*BA$2</f>
        <v>0</v>
      </c>
      <c r="BB74" s="174">
        <f>'Project Costs'!$V74*BB$2</f>
        <v>0</v>
      </c>
    </row>
    <row r="75" spans="1:54" ht="12.75" customHeight="1" x14ac:dyDescent="0.2">
      <c r="A75" s="195" t="str">
        <f>'Project Costs'!B75</f>
        <v xml:space="preserve"> </v>
      </c>
      <c r="B75" s="178">
        <f>'Project Costs'!Q75</f>
        <v>0</v>
      </c>
      <c r="C75" s="179">
        <f t="shared" si="2"/>
        <v>0</v>
      </c>
      <c r="D75" s="180">
        <f t="shared" si="3"/>
        <v>0</v>
      </c>
      <c r="E75" s="174">
        <f>'Project Costs'!$V75*E$2</f>
        <v>0</v>
      </c>
      <c r="F75" s="174">
        <f>'Project Costs'!$V75*F$2</f>
        <v>0</v>
      </c>
      <c r="G75" s="174">
        <f>'Project Costs'!$V75*G$2</f>
        <v>0</v>
      </c>
      <c r="H75" s="174">
        <f>'Project Costs'!$V75*H$2</f>
        <v>0</v>
      </c>
      <c r="I75" s="174">
        <f>'Project Costs'!$V75*I$2</f>
        <v>0</v>
      </c>
      <c r="J75" s="174">
        <f>'Project Costs'!$V75*J$2</f>
        <v>0</v>
      </c>
      <c r="K75" s="174">
        <f>'Project Costs'!$V75*K$2</f>
        <v>0</v>
      </c>
      <c r="L75" s="174">
        <f>'Project Costs'!$V75*L$2</f>
        <v>0</v>
      </c>
      <c r="M75" s="174">
        <f>'Project Costs'!$V75*M$2</f>
        <v>0</v>
      </c>
      <c r="N75" s="174">
        <f>'Project Costs'!$V75*N$2</f>
        <v>0</v>
      </c>
      <c r="O75" s="174">
        <f>'Project Costs'!$V75*O$2</f>
        <v>0</v>
      </c>
      <c r="P75" s="174">
        <f>'Project Costs'!$V75*P$2</f>
        <v>0</v>
      </c>
      <c r="Q75" s="174">
        <f>'Project Costs'!$V75*Q$2</f>
        <v>0</v>
      </c>
      <c r="R75" s="174">
        <f>'Project Costs'!$V75*R$2</f>
        <v>0</v>
      </c>
      <c r="S75" s="174">
        <f>'Project Costs'!$V75*S$2</f>
        <v>0</v>
      </c>
      <c r="T75" s="174">
        <f>'Project Costs'!$V75*T$2</f>
        <v>0</v>
      </c>
      <c r="U75" s="174">
        <f>'Project Costs'!$V75*U$2</f>
        <v>0</v>
      </c>
      <c r="V75" s="174">
        <f>'Project Costs'!$V75*V$2</f>
        <v>0</v>
      </c>
      <c r="W75" s="174">
        <f>'Project Costs'!$V75*W$2</f>
        <v>0</v>
      </c>
      <c r="X75" s="174">
        <f>'Project Costs'!$V75*X$2</f>
        <v>0</v>
      </c>
      <c r="Y75" s="174">
        <f>'Project Costs'!$V75*Y$2</f>
        <v>0</v>
      </c>
      <c r="Z75" s="174">
        <f>'Project Costs'!$V75*Z$2</f>
        <v>0</v>
      </c>
      <c r="AA75" s="174">
        <f>'Project Costs'!$V75*AA$2</f>
        <v>0</v>
      </c>
      <c r="AB75" s="174">
        <f>'Project Costs'!$V75*AB$2</f>
        <v>0</v>
      </c>
      <c r="AC75" s="174">
        <f>'Project Costs'!$V75*AC$2</f>
        <v>0</v>
      </c>
      <c r="AD75" s="174">
        <f>'Project Costs'!$V75*AD$2</f>
        <v>0</v>
      </c>
      <c r="AE75" s="174">
        <f>'Project Costs'!$V75*AE$2</f>
        <v>0</v>
      </c>
      <c r="AF75" s="174">
        <f>'Project Costs'!$V75*AF$2</f>
        <v>0</v>
      </c>
      <c r="AG75" s="174">
        <f>'Project Costs'!$V75*AG$2</f>
        <v>0</v>
      </c>
      <c r="AH75" s="174">
        <f>'Project Costs'!$V75*AH$2</f>
        <v>0</v>
      </c>
      <c r="AI75" s="174">
        <f>'Project Costs'!$V75*AI$2</f>
        <v>0</v>
      </c>
      <c r="AJ75" s="174">
        <f>'Project Costs'!$V75*AJ$2</f>
        <v>0</v>
      </c>
      <c r="AK75" s="174">
        <f>'Project Costs'!$V75*AK$2</f>
        <v>0</v>
      </c>
      <c r="AL75" s="174">
        <f>'Project Costs'!$V75*AL$2</f>
        <v>0</v>
      </c>
      <c r="AM75" s="174">
        <f>'Project Costs'!$V75*AM$2</f>
        <v>0</v>
      </c>
      <c r="AN75" s="361">
        <f>'Project Costs'!$V75*AN$2</f>
        <v>0</v>
      </c>
      <c r="AO75" s="174">
        <f>'Project Costs'!$V75*AO$2</f>
        <v>0</v>
      </c>
      <c r="AP75" s="174">
        <f>'Project Costs'!$V75*AP$2</f>
        <v>0</v>
      </c>
      <c r="AQ75" s="174">
        <f>'Project Costs'!$V75*AQ$2</f>
        <v>0</v>
      </c>
      <c r="AR75" s="174">
        <f>'Project Costs'!$V75*AR$2</f>
        <v>0</v>
      </c>
      <c r="AS75" s="174">
        <f>'Project Costs'!$V75*AS$2</f>
        <v>0</v>
      </c>
      <c r="AT75" s="174">
        <f>'Project Costs'!$V75*AT$2</f>
        <v>0</v>
      </c>
      <c r="AU75" s="174">
        <f>'Project Costs'!$V75*AU$2</f>
        <v>0</v>
      </c>
      <c r="AV75" s="174">
        <f>'Project Costs'!$V75*AV$2</f>
        <v>0</v>
      </c>
      <c r="AW75" s="174">
        <f>'Project Costs'!$V75*AW$2</f>
        <v>0</v>
      </c>
      <c r="AX75" s="174">
        <f>'Project Costs'!$V75*AX$2</f>
        <v>0</v>
      </c>
      <c r="AY75" s="174">
        <f>'Project Costs'!$V75*AY$2</f>
        <v>0</v>
      </c>
      <c r="AZ75" s="174">
        <f>'Project Costs'!$V75*AZ$2</f>
        <v>0</v>
      </c>
      <c r="BA75" s="174">
        <f>'Project Costs'!$V75*BA$2</f>
        <v>0</v>
      </c>
      <c r="BB75" s="174">
        <f>'Project Costs'!$V75*BB$2</f>
        <v>0</v>
      </c>
    </row>
    <row r="76" spans="1:54" ht="12.75" customHeight="1" x14ac:dyDescent="0.2">
      <c r="A76" s="195" t="str">
        <f>'Project Costs'!B76</f>
        <v xml:space="preserve"> </v>
      </c>
      <c r="B76" s="178">
        <f>'Project Costs'!Q76</f>
        <v>0</v>
      </c>
      <c r="C76" s="179">
        <f t="shared" si="2"/>
        <v>0</v>
      </c>
      <c r="D76" s="180">
        <f t="shared" si="3"/>
        <v>0</v>
      </c>
      <c r="E76" s="174">
        <f>'Project Costs'!$V76*E$2</f>
        <v>0</v>
      </c>
      <c r="F76" s="174">
        <f>'Project Costs'!$V76*F$2</f>
        <v>0</v>
      </c>
      <c r="G76" s="174">
        <f>'Project Costs'!$V76*G$2</f>
        <v>0</v>
      </c>
      <c r="H76" s="174">
        <f>'Project Costs'!$V76*H$2</f>
        <v>0</v>
      </c>
      <c r="I76" s="174">
        <f>'Project Costs'!$V76*I$2</f>
        <v>0</v>
      </c>
      <c r="J76" s="174">
        <f>'Project Costs'!$V76*J$2</f>
        <v>0</v>
      </c>
      <c r="K76" s="174">
        <f>'Project Costs'!$V76*K$2</f>
        <v>0</v>
      </c>
      <c r="L76" s="174">
        <f>'Project Costs'!$V76*L$2</f>
        <v>0</v>
      </c>
      <c r="M76" s="174">
        <f>'Project Costs'!$V76*M$2</f>
        <v>0</v>
      </c>
      <c r="N76" s="174">
        <f>'Project Costs'!$V76*N$2</f>
        <v>0</v>
      </c>
      <c r="O76" s="174">
        <f>'Project Costs'!$V76*O$2</f>
        <v>0</v>
      </c>
      <c r="P76" s="174">
        <f>'Project Costs'!$V76*P$2</f>
        <v>0</v>
      </c>
      <c r="Q76" s="174">
        <f>'Project Costs'!$V76*Q$2</f>
        <v>0</v>
      </c>
      <c r="R76" s="174">
        <f>'Project Costs'!$V76*R$2</f>
        <v>0</v>
      </c>
      <c r="S76" s="174">
        <f>'Project Costs'!$V76*S$2</f>
        <v>0</v>
      </c>
      <c r="T76" s="174">
        <f>'Project Costs'!$V76*T$2</f>
        <v>0</v>
      </c>
      <c r="U76" s="174">
        <f>'Project Costs'!$V76*U$2</f>
        <v>0</v>
      </c>
      <c r="V76" s="174">
        <f>'Project Costs'!$V76*V$2</f>
        <v>0</v>
      </c>
      <c r="W76" s="174">
        <f>'Project Costs'!$V76*W$2</f>
        <v>0</v>
      </c>
      <c r="X76" s="174">
        <f>'Project Costs'!$V76*X$2</f>
        <v>0</v>
      </c>
      <c r="Y76" s="174">
        <f>'Project Costs'!$V76*Y$2</f>
        <v>0</v>
      </c>
      <c r="Z76" s="174">
        <f>'Project Costs'!$V76*Z$2</f>
        <v>0</v>
      </c>
      <c r="AA76" s="174">
        <f>'Project Costs'!$V76*AA$2</f>
        <v>0</v>
      </c>
      <c r="AB76" s="174">
        <f>'Project Costs'!$V76*AB$2</f>
        <v>0</v>
      </c>
      <c r="AC76" s="174">
        <f>'Project Costs'!$V76*AC$2</f>
        <v>0</v>
      </c>
      <c r="AD76" s="174">
        <f>'Project Costs'!$V76*AD$2</f>
        <v>0</v>
      </c>
      <c r="AE76" s="174">
        <f>'Project Costs'!$V76*AE$2</f>
        <v>0</v>
      </c>
      <c r="AF76" s="174">
        <f>'Project Costs'!$V76*AF$2</f>
        <v>0</v>
      </c>
      <c r="AG76" s="174">
        <f>'Project Costs'!$V76*AG$2</f>
        <v>0</v>
      </c>
      <c r="AH76" s="174">
        <f>'Project Costs'!$V76*AH$2</f>
        <v>0</v>
      </c>
      <c r="AI76" s="174">
        <f>'Project Costs'!$V76*AI$2</f>
        <v>0</v>
      </c>
      <c r="AJ76" s="174">
        <f>'Project Costs'!$V76*AJ$2</f>
        <v>0</v>
      </c>
      <c r="AK76" s="174">
        <f>'Project Costs'!$V76*AK$2</f>
        <v>0</v>
      </c>
      <c r="AL76" s="174">
        <f>'Project Costs'!$V76*AL$2</f>
        <v>0</v>
      </c>
      <c r="AM76" s="174">
        <f>'Project Costs'!$V76*AM$2</f>
        <v>0</v>
      </c>
      <c r="AN76" s="361">
        <f>'Project Costs'!$V76*AN$2</f>
        <v>0</v>
      </c>
      <c r="AO76" s="174">
        <f>'Project Costs'!$V76*AO$2</f>
        <v>0</v>
      </c>
      <c r="AP76" s="174">
        <f>'Project Costs'!$V76*AP$2</f>
        <v>0</v>
      </c>
      <c r="AQ76" s="174">
        <f>'Project Costs'!$V76*AQ$2</f>
        <v>0</v>
      </c>
      <c r="AR76" s="174">
        <f>'Project Costs'!$V76*AR$2</f>
        <v>0</v>
      </c>
      <c r="AS76" s="174">
        <f>'Project Costs'!$V76*AS$2</f>
        <v>0</v>
      </c>
      <c r="AT76" s="174">
        <f>'Project Costs'!$V76*AT$2</f>
        <v>0</v>
      </c>
      <c r="AU76" s="174">
        <f>'Project Costs'!$V76*AU$2</f>
        <v>0</v>
      </c>
      <c r="AV76" s="174">
        <f>'Project Costs'!$V76*AV$2</f>
        <v>0</v>
      </c>
      <c r="AW76" s="174">
        <f>'Project Costs'!$V76*AW$2</f>
        <v>0</v>
      </c>
      <c r="AX76" s="174">
        <f>'Project Costs'!$V76*AX$2</f>
        <v>0</v>
      </c>
      <c r="AY76" s="174">
        <f>'Project Costs'!$V76*AY$2</f>
        <v>0</v>
      </c>
      <c r="AZ76" s="174">
        <f>'Project Costs'!$V76*AZ$2</f>
        <v>0</v>
      </c>
      <c r="BA76" s="174">
        <f>'Project Costs'!$V76*BA$2</f>
        <v>0</v>
      </c>
      <c r="BB76" s="174">
        <f>'Project Costs'!$V76*BB$2</f>
        <v>0</v>
      </c>
    </row>
    <row r="77" spans="1:54" ht="12.75" customHeight="1" x14ac:dyDescent="0.2">
      <c r="A77" s="166" t="s">
        <v>199</v>
      </c>
      <c r="B77" s="181">
        <f>SUM(B71:B76)</f>
        <v>0</v>
      </c>
      <c r="C77" s="182">
        <f t="shared" si="2"/>
        <v>0</v>
      </c>
      <c r="D77" s="183">
        <f t="shared" si="3"/>
        <v>0</v>
      </c>
      <c r="E77" s="181">
        <f>SUM(E71:E76)</f>
        <v>0</v>
      </c>
      <c r="F77" s="182">
        <f t="shared" ref="F77:BB77" si="16">SUM(F71:F76)</f>
        <v>0</v>
      </c>
      <c r="G77" s="147">
        <f t="shared" si="16"/>
        <v>0</v>
      </c>
      <c r="H77" s="147">
        <f t="shared" si="16"/>
        <v>0</v>
      </c>
      <c r="I77" s="147">
        <f t="shared" si="16"/>
        <v>0</v>
      </c>
      <c r="J77" s="147">
        <f t="shared" si="16"/>
        <v>0</v>
      </c>
      <c r="K77" s="147">
        <f t="shared" si="16"/>
        <v>0</v>
      </c>
      <c r="L77" s="147">
        <f t="shared" si="16"/>
        <v>0</v>
      </c>
      <c r="M77" s="147">
        <f t="shared" si="16"/>
        <v>0</v>
      </c>
      <c r="N77" s="147">
        <f t="shared" si="16"/>
        <v>0</v>
      </c>
      <c r="O77" s="147">
        <f t="shared" si="16"/>
        <v>0</v>
      </c>
      <c r="P77" s="147">
        <f t="shared" si="16"/>
        <v>0</v>
      </c>
      <c r="Q77" s="147">
        <f t="shared" si="16"/>
        <v>0</v>
      </c>
      <c r="R77" s="147">
        <f t="shared" si="16"/>
        <v>0</v>
      </c>
      <c r="S77" s="147">
        <f t="shared" si="16"/>
        <v>0</v>
      </c>
      <c r="T77" s="147">
        <f t="shared" si="16"/>
        <v>0</v>
      </c>
      <c r="U77" s="147">
        <f t="shared" si="16"/>
        <v>0</v>
      </c>
      <c r="V77" s="147">
        <f t="shared" si="16"/>
        <v>0</v>
      </c>
      <c r="W77" s="147">
        <f t="shared" si="16"/>
        <v>0</v>
      </c>
      <c r="X77" s="147">
        <f t="shared" si="16"/>
        <v>0</v>
      </c>
      <c r="Y77" s="147">
        <f t="shared" si="16"/>
        <v>0</v>
      </c>
      <c r="Z77" s="147">
        <f t="shared" si="16"/>
        <v>0</v>
      </c>
      <c r="AA77" s="147">
        <f t="shared" si="16"/>
        <v>0</v>
      </c>
      <c r="AB77" s="147">
        <f t="shared" si="16"/>
        <v>0</v>
      </c>
      <c r="AC77" s="147">
        <f t="shared" si="16"/>
        <v>0</v>
      </c>
      <c r="AD77" s="147">
        <f t="shared" si="16"/>
        <v>0</v>
      </c>
      <c r="AE77" s="147">
        <f t="shared" si="16"/>
        <v>0</v>
      </c>
      <c r="AF77" s="147">
        <f t="shared" si="16"/>
        <v>0</v>
      </c>
      <c r="AG77" s="147">
        <f t="shared" si="16"/>
        <v>0</v>
      </c>
      <c r="AH77" s="147">
        <f t="shared" si="16"/>
        <v>0</v>
      </c>
      <c r="AI77" s="147">
        <f t="shared" si="16"/>
        <v>0</v>
      </c>
      <c r="AJ77" s="147">
        <f t="shared" si="16"/>
        <v>0</v>
      </c>
      <c r="AK77" s="147">
        <f t="shared" si="16"/>
        <v>0</v>
      </c>
      <c r="AL77" s="147">
        <f t="shared" si="16"/>
        <v>0</v>
      </c>
      <c r="AM77" s="147">
        <f t="shared" si="16"/>
        <v>0</v>
      </c>
      <c r="AN77" s="360">
        <f t="shared" si="16"/>
        <v>0</v>
      </c>
      <c r="AO77" s="147">
        <f t="shared" si="16"/>
        <v>0</v>
      </c>
      <c r="AP77" s="147">
        <f t="shared" si="16"/>
        <v>0</v>
      </c>
      <c r="AQ77" s="147">
        <f t="shared" si="16"/>
        <v>0</v>
      </c>
      <c r="AR77" s="147">
        <f t="shared" si="16"/>
        <v>0</v>
      </c>
      <c r="AS77" s="147">
        <f t="shared" si="16"/>
        <v>0</v>
      </c>
      <c r="AT77" s="147">
        <f t="shared" si="16"/>
        <v>0</v>
      </c>
      <c r="AU77" s="147">
        <f t="shared" si="16"/>
        <v>0</v>
      </c>
      <c r="AV77" s="147">
        <f t="shared" si="16"/>
        <v>0</v>
      </c>
      <c r="AW77" s="147">
        <f t="shared" si="16"/>
        <v>0</v>
      </c>
      <c r="AX77" s="147">
        <f t="shared" si="16"/>
        <v>0</v>
      </c>
      <c r="AY77" s="147">
        <f t="shared" si="16"/>
        <v>0</v>
      </c>
      <c r="AZ77" s="147">
        <f t="shared" si="16"/>
        <v>0</v>
      </c>
      <c r="BA77" s="147">
        <f t="shared" si="16"/>
        <v>0</v>
      </c>
      <c r="BB77" s="147">
        <f t="shared" si="16"/>
        <v>0</v>
      </c>
    </row>
    <row r="78" spans="1:54" ht="12.75" customHeight="1" x14ac:dyDescent="0.2">
      <c r="A78" s="167" t="str">
        <f>'Project Costs'!B78</f>
        <v>Operating Reserve</v>
      </c>
      <c r="B78" s="178">
        <f>'Project Costs'!Q78</f>
        <v>0</v>
      </c>
      <c r="C78" s="179">
        <f t="shared" si="2"/>
        <v>0</v>
      </c>
      <c r="D78" s="180">
        <f t="shared" si="3"/>
        <v>0</v>
      </c>
      <c r="E78" s="174">
        <f>'Project Costs'!$V78*E$2</f>
        <v>0</v>
      </c>
      <c r="F78" s="174">
        <f>'Project Costs'!$V78*F$2</f>
        <v>0</v>
      </c>
      <c r="G78" s="174">
        <f>'Project Costs'!$V78*G$2</f>
        <v>0</v>
      </c>
      <c r="H78" s="174">
        <f>'Project Costs'!$V78*H$2</f>
        <v>0</v>
      </c>
      <c r="I78" s="174">
        <f>'Project Costs'!$V78*I$2</f>
        <v>0</v>
      </c>
      <c r="J78" s="174">
        <f>'Project Costs'!$V78*J$2</f>
        <v>0</v>
      </c>
      <c r="K78" s="174">
        <f>'Project Costs'!$V78*K$2</f>
        <v>0</v>
      </c>
      <c r="L78" s="174">
        <f>'Project Costs'!$V78*L$2</f>
        <v>0</v>
      </c>
      <c r="M78" s="160">
        <v>0</v>
      </c>
      <c r="N78" s="160">
        <v>0</v>
      </c>
      <c r="O78" s="160">
        <v>0</v>
      </c>
      <c r="P78" s="160">
        <v>0</v>
      </c>
      <c r="Q78" s="160">
        <v>0</v>
      </c>
      <c r="R78" s="160">
        <v>0</v>
      </c>
      <c r="S78" s="160">
        <v>0</v>
      </c>
      <c r="T78" s="160">
        <v>0</v>
      </c>
      <c r="U78" s="160">
        <v>0</v>
      </c>
      <c r="V78" s="160">
        <v>0</v>
      </c>
      <c r="W78" s="160">
        <v>0</v>
      </c>
      <c r="X78" s="160">
        <v>0</v>
      </c>
      <c r="Y78" s="160">
        <v>0</v>
      </c>
      <c r="Z78" s="160">
        <v>0</v>
      </c>
      <c r="AA78" s="160">
        <v>0</v>
      </c>
      <c r="AB78" s="160">
        <v>0</v>
      </c>
      <c r="AC78" s="160">
        <v>0</v>
      </c>
      <c r="AD78" s="160">
        <v>0</v>
      </c>
      <c r="AE78" s="160">
        <v>0</v>
      </c>
      <c r="AF78" s="160">
        <v>0</v>
      </c>
      <c r="AG78" s="160">
        <v>0</v>
      </c>
      <c r="AH78" s="160">
        <v>0</v>
      </c>
      <c r="AI78" s="160">
        <v>0</v>
      </c>
      <c r="AJ78" s="160">
        <v>0</v>
      </c>
      <c r="AK78" s="160">
        <v>0</v>
      </c>
      <c r="AL78" s="160">
        <v>0</v>
      </c>
      <c r="AM78" s="160">
        <v>0</v>
      </c>
      <c r="AN78" s="367">
        <v>0</v>
      </c>
      <c r="AO78" s="160">
        <v>0</v>
      </c>
      <c r="AP78" s="160">
        <v>0</v>
      </c>
      <c r="AQ78" s="160">
        <v>0</v>
      </c>
      <c r="AR78" s="160">
        <v>0</v>
      </c>
      <c r="AS78" s="160">
        <v>0</v>
      </c>
      <c r="AT78" s="160">
        <v>0</v>
      </c>
      <c r="AU78" s="160">
        <v>0</v>
      </c>
      <c r="AV78" s="160">
        <v>0</v>
      </c>
      <c r="AW78" s="160">
        <v>0</v>
      </c>
      <c r="AX78" s="160">
        <v>0</v>
      </c>
      <c r="AY78" s="160">
        <v>0</v>
      </c>
      <c r="AZ78" s="160">
        <v>0</v>
      </c>
      <c r="BA78" s="160">
        <v>0</v>
      </c>
      <c r="BB78" s="160">
        <v>0</v>
      </c>
    </row>
    <row r="79" spans="1:54" ht="12.75" customHeight="1" x14ac:dyDescent="0.2">
      <c r="A79" s="167" t="str">
        <f>'Project Costs'!B79</f>
        <v>Replacement Reserve</v>
      </c>
      <c r="B79" s="178">
        <f>'Project Costs'!Q79</f>
        <v>0</v>
      </c>
      <c r="C79" s="179">
        <f t="shared" si="2"/>
        <v>0</v>
      </c>
      <c r="D79" s="180">
        <f t="shared" si="3"/>
        <v>0</v>
      </c>
      <c r="E79" s="174">
        <f>'Project Costs'!$V79*E$2</f>
        <v>0</v>
      </c>
      <c r="F79" s="174">
        <f>'Project Costs'!$V79*F$2</f>
        <v>0</v>
      </c>
      <c r="G79" s="174">
        <f>'Project Costs'!$V79*G$2</f>
        <v>0</v>
      </c>
      <c r="H79" s="174">
        <f>'Project Costs'!$V79*H$2</f>
        <v>0</v>
      </c>
      <c r="I79" s="174">
        <f>'Project Costs'!$V79*I$2</f>
        <v>0</v>
      </c>
      <c r="J79" s="174">
        <f>'Project Costs'!$V79*J$2</f>
        <v>0</v>
      </c>
      <c r="K79" s="174">
        <f>'Project Costs'!$V79*K$2</f>
        <v>0</v>
      </c>
      <c r="L79" s="174">
        <f>'Project Costs'!$V79*L$2</f>
        <v>0</v>
      </c>
      <c r="M79" s="160">
        <v>0</v>
      </c>
      <c r="N79" s="160">
        <v>0</v>
      </c>
      <c r="O79" s="160">
        <v>0</v>
      </c>
      <c r="P79" s="160">
        <v>0</v>
      </c>
      <c r="Q79" s="160">
        <v>0</v>
      </c>
      <c r="R79" s="160">
        <v>0</v>
      </c>
      <c r="S79" s="160">
        <v>0</v>
      </c>
      <c r="T79" s="160">
        <v>0</v>
      </c>
      <c r="U79" s="160">
        <v>0</v>
      </c>
      <c r="V79" s="160">
        <v>0</v>
      </c>
      <c r="W79" s="160">
        <v>0</v>
      </c>
      <c r="X79" s="160">
        <v>0</v>
      </c>
      <c r="Y79" s="160">
        <v>0</v>
      </c>
      <c r="Z79" s="160">
        <v>0</v>
      </c>
      <c r="AA79" s="160">
        <v>0</v>
      </c>
      <c r="AB79" s="160">
        <v>0</v>
      </c>
      <c r="AC79" s="160">
        <v>0</v>
      </c>
      <c r="AD79" s="160">
        <v>0</v>
      </c>
      <c r="AE79" s="160">
        <v>0</v>
      </c>
      <c r="AF79" s="160">
        <v>0</v>
      </c>
      <c r="AG79" s="160">
        <v>0</v>
      </c>
      <c r="AH79" s="160">
        <v>0</v>
      </c>
      <c r="AI79" s="160">
        <v>0</v>
      </c>
      <c r="AJ79" s="160">
        <v>0</v>
      </c>
      <c r="AK79" s="160">
        <v>0</v>
      </c>
      <c r="AL79" s="160">
        <v>0</v>
      </c>
      <c r="AM79" s="160">
        <v>0</v>
      </c>
      <c r="AN79" s="367">
        <v>0</v>
      </c>
      <c r="AO79" s="160">
        <v>0</v>
      </c>
      <c r="AP79" s="160">
        <v>0</v>
      </c>
      <c r="AQ79" s="160">
        <v>0</v>
      </c>
      <c r="AR79" s="160">
        <v>0</v>
      </c>
      <c r="AS79" s="160">
        <v>0</v>
      </c>
      <c r="AT79" s="160">
        <v>0</v>
      </c>
      <c r="AU79" s="160">
        <v>0</v>
      </c>
      <c r="AV79" s="160">
        <v>0</v>
      </c>
      <c r="AW79" s="160">
        <v>0</v>
      </c>
      <c r="AX79" s="160">
        <v>0</v>
      </c>
      <c r="AY79" s="160">
        <v>0</v>
      </c>
      <c r="AZ79" s="160">
        <v>0</v>
      </c>
      <c r="BA79" s="160">
        <v>0</v>
      </c>
      <c r="BB79" s="160">
        <v>0</v>
      </c>
    </row>
    <row r="80" spans="1:54" ht="12.75" customHeight="1" x14ac:dyDescent="0.2">
      <c r="A80" s="195" t="str">
        <f>'Project Costs'!B80</f>
        <v xml:space="preserve"> </v>
      </c>
      <c r="B80" s="178">
        <f>'Project Costs'!Q80</f>
        <v>0</v>
      </c>
      <c r="C80" s="213">
        <f t="shared" si="2"/>
        <v>0</v>
      </c>
      <c r="D80" s="180">
        <f>SUM(E80:BB80)</f>
        <v>0</v>
      </c>
      <c r="E80" s="174">
        <f>'Project Costs'!$V80*E$2</f>
        <v>0</v>
      </c>
      <c r="F80" s="174">
        <f>'Project Costs'!$V80*F$2</f>
        <v>0</v>
      </c>
      <c r="G80" s="174">
        <f>'Project Costs'!$V80*G$2</f>
        <v>0</v>
      </c>
      <c r="H80" s="174">
        <f>'Project Costs'!$V80*H$2</f>
        <v>0</v>
      </c>
      <c r="I80" s="174">
        <f>'Project Costs'!$V80*I$2</f>
        <v>0</v>
      </c>
      <c r="J80" s="174">
        <f>'Project Costs'!$V80*J$2</f>
        <v>0</v>
      </c>
      <c r="K80" s="174">
        <f>'Project Costs'!$V80*K$2</f>
        <v>0</v>
      </c>
      <c r="L80" s="174">
        <f>'Project Costs'!$V80*L$2</f>
        <v>0</v>
      </c>
      <c r="M80" s="160">
        <v>0</v>
      </c>
      <c r="N80" s="160">
        <v>0</v>
      </c>
      <c r="O80" s="160">
        <v>0</v>
      </c>
      <c r="P80" s="160">
        <v>0</v>
      </c>
      <c r="Q80" s="160">
        <v>0</v>
      </c>
      <c r="R80" s="160">
        <v>0</v>
      </c>
      <c r="S80" s="160">
        <v>0</v>
      </c>
      <c r="T80" s="160">
        <v>0</v>
      </c>
      <c r="U80" s="160">
        <v>0</v>
      </c>
      <c r="V80" s="160">
        <v>0</v>
      </c>
      <c r="W80" s="160">
        <v>0</v>
      </c>
      <c r="X80" s="160">
        <v>0</v>
      </c>
      <c r="Y80" s="160">
        <v>0</v>
      </c>
      <c r="Z80" s="160">
        <v>0</v>
      </c>
      <c r="AA80" s="160">
        <v>0</v>
      </c>
      <c r="AB80" s="160">
        <v>0</v>
      </c>
      <c r="AC80" s="160">
        <v>0</v>
      </c>
      <c r="AD80" s="160">
        <v>0</v>
      </c>
      <c r="AE80" s="160">
        <v>0</v>
      </c>
      <c r="AF80" s="160">
        <v>0</v>
      </c>
      <c r="AG80" s="160">
        <v>0</v>
      </c>
      <c r="AH80" s="160">
        <v>0</v>
      </c>
      <c r="AI80" s="160">
        <v>0</v>
      </c>
      <c r="AJ80" s="160">
        <v>0</v>
      </c>
      <c r="AK80" s="160">
        <v>0</v>
      </c>
      <c r="AL80" s="160">
        <v>0</v>
      </c>
      <c r="AM80" s="160">
        <v>0</v>
      </c>
      <c r="AN80" s="367">
        <v>0</v>
      </c>
      <c r="AO80" s="160">
        <v>0</v>
      </c>
      <c r="AP80" s="160">
        <v>0</v>
      </c>
      <c r="AQ80" s="160">
        <v>0</v>
      </c>
      <c r="AR80" s="160">
        <v>0</v>
      </c>
      <c r="AS80" s="160">
        <v>0</v>
      </c>
      <c r="AT80" s="160">
        <v>0</v>
      </c>
      <c r="AU80" s="160">
        <v>0</v>
      </c>
      <c r="AV80" s="160">
        <v>0</v>
      </c>
      <c r="AW80" s="160">
        <v>0</v>
      </c>
      <c r="AX80" s="160">
        <v>0</v>
      </c>
      <c r="AY80" s="160">
        <v>0</v>
      </c>
      <c r="AZ80" s="160">
        <v>0</v>
      </c>
      <c r="BA80" s="160">
        <v>0</v>
      </c>
      <c r="BB80" s="160">
        <v>0</v>
      </c>
    </row>
    <row r="81" spans="1:54" ht="12.75" customHeight="1" x14ac:dyDescent="0.2">
      <c r="A81" s="166" t="s">
        <v>200</v>
      </c>
      <c r="B81" s="181">
        <f>SUM(B78:B80)</f>
        <v>0</v>
      </c>
      <c r="C81" s="182">
        <f>B81-D81</f>
        <v>0</v>
      </c>
      <c r="D81" s="183">
        <f t="shared" si="3"/>
        <v>0</v>
      </c>
      <c r="E81" s="181">
        <f>SUM(E78:E80)</f>
        <v>0</v>
      </c>
      <c r="F81" s="182">
        <f t="shared" ref="F81:BB81" si="17">SUM(F78:F80)</f>
        <v>0</v>
      </c>
      <c r="G81" s="147">
        <f t="shared" si="17"/>
        <v>0</v>
      </c>
      <c r="H81" s="147">
        <f t="shared" si="17"/>
        <v>0</v>
      </c>
      <c r="I81" s="147">
        <f t="shared" si="17"/>
        <v>0</v>
      </c>
      <c r="J81" s="147">
        <f t="shared" si="17"/>
        <v>0</v>
      </c>
      <c r="K81" s="147">
        <f t="shared" si="17"/>
        <v>0</v>
      </c>
      <c r="L81" s="147">
        <f t="shared" si="17"/>
        <v>0</v>
      </c>
      <c r="M81" s="147">
        <f t="shared" si="17"/>
        <v>0</v>
      </c>
      <c r="N81" s="147">
        <f t="shared" si="17"/>
        <v>0</v>
      </c>
      <c r="O81" s="147">
        <f t="shared" si="17"/>
        <v>0</v>
      </c>
      <c r="P81" s="147">
        <f t="shared" si="17"/>
        <v>0</v>
      </c>
      <c r="Q81" s="147">
        <f t="shared" si="17"/>
        <v>0</v>
      </c>
      <c r="R81" s="147">
        <f t="shared" si="17"/>
        <v>0</v>
      </c>
      <c r="S81" s="147">
        <f t="shared" si="17"/>
        <v>0</v>
      </c>
      <c r="T81" s="147">
        <f t="shared" si="17"/>
        <v>0</v>
      </c>
      <c r="U81" s="147">
        <f t="shared" si="17"/>
        <v>0</v>
      </c>
      <c r="V81" s="147">
        <f t="shared" si="17"/>
        <v>0</v>
      </c>
      <c r="W81" s="147">
        <f t="shared" si="17"/>
        <v>0</v>
      </c>
      <c r="X81" s="147">
        <f t="shared" si="17"/>
        <v>0</v>
      </c>
      <c r="Y81" s="147">
        <f t="shared" si="17"/>
        <v>0</v>
      </c>
      <c r="Z81" s="147">
        <f t="shared" si="17"/>
        <v>0</v>
      </c>
      <c r="AA81" s="147">
        <f t="shared" si="17"/>
        <v>0</v>
      </c>
      <c r="AB81" s="147">
        <f t="shared" si="17"/>
        <v>0</v>
      </c>
      <c r="AC81" s="147">
        <f t="shared" si="17"/>
        <v>0</v>
      </c>
      <c r="AD81" s="147">
        <f t="shared" si="17"/>
        <v>0</v>
      </c>
      <c r="AE81" s="147">
        <f t="shared" si="17"/>
        <v>0</v>
      </c>
      <c r="AF81" s="147">
        <f t="shared" si="17"/>
        <v>0</v>
      </c>
      <c r="AG81" s="147">
        <f t="shared" si="17"/>
        <v>0</v>
      </c>
      <c r="AH81" s="147">
        <f t="shared" si="17"/>
        <v>0</v>
      </c>
      <c r="AI81" s="147">
        <f t="shared" si="17"/>
        <v>0</v>
      </c>
      <c r="AJ81" s="147">
        <f t="shared" si="17"/>
        <v>0</v>
      </c>
      <c r="AK81" s="147">
        <f t="shared" si="17"/>
        <v>0</v>
      </c>
      <c r="AL81" s="147">
        <f t="shared" si="17"/>
        <v>0</v>
      </c>
      <c r="AM81" s="147">
        <f t="shared" si="17"/>
        <v>0</v>
      </c>
      <c r="AN81" s="360">
        <f t="shared" si="17"/>
        <v>0</v>
      </c>
      <c r="AO81" s="147">
        <f t="shared" si="17"/>
        <v>0</v>
      </c>
      <c r="AP81" s="147">
        <f t="shared" si="17"/>
        <v>0</v>
      </c>
      <c r="AQ81" s="147">
        <f t="shared" si="17"/>
        <v>0</v>
      </c>
      <c r="AR81" s="147">
        <f t="shared" si="17"/>
        <v>0</v>
      </c>
      <c r="AS81" s="147">
        <f t="shared" si="17"/>
        <v>0</v>
      </c>
      <c r="AT81" s="147">
        <f t="shared" si="17"/>
        <v>0</v>
      </c>
      <c r="AU81" s="147">
        <f t="shared" si="17"/>
        <v>0</v>
      </c>
      <c r="AV81" s="147">
        <f t="shared" si="17"/>
        <v>0</v>
      </c>
      <c r="AW81" s="147">
        <f t="shared" si="17"/>
        <v>0</v>
      </c>
      <c r="AX81" s="147">
        <f t="shared" si="17"/>
        <v>0</v>
      </c>
      <c r="AY81" s="147">
        <f t="shared" si="17"/>
        <v>0</v>
      </c>
      <c r="AZ81" s="147">
        <f t="shared" si="17"/>
        <v>0</v>
      </c>
      <c r="BA81" s="147">
        <f t="shared" si="17"/>
        <v>0</v>
      </c>
      <c r="BB81" s="147">
        <f t="shared" si="17"/>
        <v>0</v>
      </c>
    </row>
    <row r="82" spans="1:54" ht="12.75" customHeight="1" x14ac:dyDescent="0.2">
      <c r="A82" s="168" t="s">
        <v>235</v>
      </c>
      <c r="B82" s="189">
        <f>SUM(B70+B77+B81)</f>
        <v>0</v>
      </c>
      <c r="C82" s="190">
        <f t="shared" si="2"/>
        <v>0</v>
      </c>
      <c r="D82" s="191">
        <f t="shared" si="3"/>
        <v>0</v>
      </c>
      <c r="E82" s="189">
        <f>SUM(E70+E77+E81)</f>
        <v>0</v>
      </c>
      <c r="F82" s="190">
        <f t="shared" ref="F82:BB82" si="18">SUM(F70+F77+F81)</f>
        <v>0</v>
      </c>
      <c r="G82" s="162">
        <f t="shared" si="18"/>
        <v>0</v>
      </c>
      <c r="H82" s="162">
        <f t="shared" si="18"/>
        <v>0</v>
      </c>
      <c r="I82" s="162">
        <f t="shared" si="18"/>
        <v>0</v>
      </c>
      <c r="J82" s="162">
        <f t="shared" si="18"/>
        <v>0</v>
      </c>
      <c r="K82" s="162">
        <f t="shared" si="18"/>
        <v>0</v>
      </c>
      <c r="L82" s="162">
        <f t="shared" si="18"/>
        <v>0</v>
      </c>
      <c r="M82" s="162">
        <f t="shared" si="18"/>
        <v>0</v>
      </c>
      <c r="N82" s="162">
        <f t="shared" si="18"/>
        <v>0</v>
      </c>
      <c r="O82" s="162">
        <f t="shared" si="18"/>
        <v>0</v>
      </c>
      <c r="P82" s="162">
        <f t="shared" si="18"/>
        <v>0</v>
      </c>
      <c r="Q82" s="162">
        <f t="shared" si="18"/>
        <v>0</v>
      </c>
      <c r="R82" s="162">
        <f t="shared" si="18"/>
        <v>0</v>
      </c>
      <c r="S82" s="162">
        <f t="shared" si="18"/>
        <v>0</v>
      </c>
      <c r="T82" s="162">
        <f t="shared" si="18"/>
        <v>0</v>
      </c>
      <c r="U82" s="162">
        <f t="shared" si="18"/>
        <v>0</v>
      </c>
      <c r="V82" s="162">
        <f t="shared" si="18"/>
        <v>0</v>
      </c>
      <c r="W82" s="162">
        <f t="shared" si="18"/>
        <v>0</v>
      </c>
      <c r="X82" s="162">
        <f t="shared" si="18"/>
        <v>0</v>
      </c>
      <c r="Y82" s="162">
        <f t="shared" si="18"/>
        <v>0</v>
      </c>
      <c r="Z82" s="162">
        <f t="shared" si="18"/>
        <v>0</v>
      </c>
      <c r="AA82" s="162">
        <f t="shared" si="18"/>
        <v>0</v>
      </c>
      <c r="AB82" s="162">
        <f t="shared" si="18"/>
        <v>0</v>
      </c>
      <c r="AC82" s="162">
        <f t="shared" si="18"/>
        <v>0</v>
      </c>
      <c r="AD82" s="162">
        <f t="shared" si="18"/>
        <v>0</v>
      </c>
      <c r="AE82" s="162">
        <f t="shared" si="18"/>
        <v>0</v>
      </c>
      <c r="AF82" s="162">
        <f t="shared" si="18"/>
        <v>0</v>
      </c>
      <c r="AG82" s="162">
        <f t="shared" si="18"/>
        <v>0</v>
      </c>
      <c r="AH82" s="162">
        <f t="shared" si="18"/>
        <v>0</v>
      </c>
      <c r="AI82" s="162">
        <f t="shared" si="18"/>
        <v>0</v>
      </c>
      <c r="AJ82" s="162">
        <f t="shared" si="18"/>
        <v>0</v>
      </c>
      <c r="AK82" s="162">
        <f t="shared" si="18"/>
        <v>0</v>
      </c>
      <c r="AL82" s="162">
        <f t="shared" si="18"/>
        <v>0</v>
      </c>
      <c r="AM82" s="162">
        <f t="shared" si="18"/>
        <v>0</v>
      </c>
      <c r="AN82" s="368">
        <f t="shared" si="18"/>
        <v>0</v>
      </c>
      <c r="AO82" s="162">
        <f t="shared" si="18"/>
        <v>0</v>
      </c>
      <c r="AP82" s="162">
        <f t="shared" si="18"/>
        <v>0</v>
      </c>
      <c r="AQ82" s="162">
        <f t="shared" si="18"/>
        <v>0</v>
      </c>
      <c r="AR82" s="162">
        <f t="shared" si="18"/>
        <v>0</v>
      </c>
      <c r="AS82" s="162">
        <f t="shared" si="18"/>
        <v>0</v>
      </c>
      <c r="AT82" s="162">
        <f t="shared" si="18"/>
        <v>0</v>
      </c>
      <c r="AU82" s="162">
        <f t="shared" si="18"/>
        <v>0</v>
      </c>
      <c r="AV82" s="162">
        <f t="shared" si="18"/>
        <v>0</v>
      </c>
      <c r="AW82" s="162">
        <f t="shared" si="18"/>
        <v>0</v>
      </c>
      <c r="AX82" s="162">
        <f t="shared" si="18"/>
        <v>0</v>
      </c>
      <c r="AY82" s="162">
        <f t="shared" si="18"/>
        <v>0</v>
      </c>
      <c r="AZ82" s="162">
        <f t="shared" si="18"/>
        <v>0</v>
      </c>
      <c r="BA82" s="162">
        <f t="shared" si="18"/>
        <v>0</v>
      </c>
      <c r="BB82" s="162">
        <f t="shared" si="18"/>
        <v>0</v>
      </c>
    </row>
    <row r="83" spans="1:54" ht="12.75" customHeight="1" x14ac:dyDescent="0.2">
      <c r="A83" s="195"/>
      <c r="B83" s="178"/>
      <c r="C83" s="213"/>
      <c r="D83" s="180"/>
      <c r="E83" s="174"/>
      <c r="F83" s="174"/>
      <c r="G83" s="174"/>
      <c r="H83" s="174"/>
      <c r="I83" s="174"/>
      <c r="J83" s="174"/>
      <c r="K83" s="174"/>
      <c r="L83" s="17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369"/>
      <c r="AO83" s="184"/>
      <c r="AP83" s="184"/>
      <c r="AQ83" s="184"/>
      <c r="AR83" s="184"/>
      <c r="AS83" s="184"/>
      <c r="AT83" s="184"/>
      <c r="AU83" s="184"/>
      <c r="AV83" s="184"/>
      <c r="AW83" s="184"/>
      <c r="AX83" s="184"/>
      <c r="AY83" s="184"/>
      <c r="AZ83" s="184"/>
      <c r="BA83" s="184"/>
      <c r="BB83" s="184"/>
    </row>
    <row r="84" spans="1:54" ht="12.75" customHeight="1" x14ac:dyDescent="0.2">
      <c r="A84" s="411" t="s">
        <v>387</v>
      </c>
      <c r="B84" s="1121">
        <v>0</v>
      </c>
      <c r="C84" s="1122"/>
      <c r="D84" s="1123"/>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399"/>
      <c r="AS84" s="399"/>
      <c r="AT84" s="399"/>
      <c r="AU84" s="399"/>
      <c r="AV84" s="399"/>
      <c r="AW84" s="399"/>
      <c r="AX84" s="399"/>
      <c r="AY84" s="399"/>
      <c r="AZ84" s="399"/>
      <c r="BA84" s="399"/>
      <c r="BB84" s="399"/>
    </row>
    <row r="85" spans="1:54" ht="12.75" customHeight="1" x14ac:dyDescent="0.2">
      <c r="A85" s="412" t="s">
        <v>391</v>
      </c>
      <c r="B85" s="402"/>
      <c r="C85" s="402"/>
      <c r="D85" s="402"/>
      <c r="E85" s="402"/>
      <c r="F85" s="402"/>
      <c r="G85" s="402"/>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row>
    <row r="86" spans="1:54" ht="12.75" customHeight="1" x14ac:dyDescent="0.2">
      <c r="A86" s="260" t="s">
        <v>241</v>
      </c>
      <c r="B86" s="226">
        <f>B82-B8</f>
        <v>0</v>
      </c>
      <c r="C86" s="226">
        <f>C85-C8</f>
        <v>0</v>
      </c>
      <c r="D86" s="259">
        <f>SUM(E86:BB86)</f>
        <v>0</v>
      </c>
      <c r="E86" s="226">
        <f>E82-E8</f>
        <v>0</v>
      </c>
      <c r="F86" s="226">
        <f t="shared" ref="F86:BA86" si="19">F82-F8</f>
        <v>0</v>
      </c>
      <c r="G86" s="226">
        <f t="shared" si="19"/>
        <v>0</v>
      </c>
      <c r="H86" s="226">
        <f t="shared" si="19"/>
        <v>0</v>
      </c>
      <c r="I86" s="226">
        <f t="shared" si="19"/>
        <v>0</v>
      </c>
      <c r="J86" s="226">
        <f t="shared" si="19"/>
        <v>0</v>
      </c>
      <c r="K86" s="226">
        <f t="shared" si="19"/>
        <v>0</v>
      </c>
      <c r="L86" s="226">
        <f t="shared" si="19"/>
        <v>0</v>
      </c>
      <c r="M86" s="226">
        <f t="shared" si="19"/>
        <v>0</v>
      </c>
      <c r="N86" s="226">
        <f t="shared" si="19"/>
        <v>0</v>
      </c>
      <c r="O86" s="226">
        <f t="shared" si="19"/>
        <v>0</v>
      </c>
      <c r="P86" s="226">
        <f t="shared" si="19"/>
        <v>0</v>
      </c>
      <c r="Q86" s="226">
        <f t="shared" si="19"/>
        <v>0</v>
      </c>
      <c r="R86" s="226">
        <f t="shared" si="19"/>
        <v>0</v>
      </c>
      <c r="S86" s="226">
        <f t="shared" si="19"/>
        <v>0</v>
      </c>
      <c r="T86" s="226">
        <f t="shared" si="19"/>
        <v>0</v>
      </c>
      <c r="U86" s="226">
        <f t="shared" si="19"/>
        <v>0</v>
      </c>
      <c r="V86" s="226">
        <f t="shared" si="19"/>
        <v>0</v>
      </c>
      <c r="W86" s="226">
        <f t="shared" si="19"/>
        <v>0</v>
      </c>
      <c r="X86" s="226">
        <f t="shared" si="19"/>
        <v>0</v>
      </c>
      <c r="Y86" s="226">
        <f t="shared" si="19"/>
        <v>0</v>
      </c>
      <c r="Z86" s="226">
        <f t="shared" si="19"/>
        <v>0</v>
      </c>
      <c r="AA86" s="226">
        <f t="shared" si="19"/>
        <v>0</v>
      </c>
      <c r="AB86" s="226">
        <f t="shared" si="19"/>
        <v>0</v>
      </c>
      <c r="AC86" s="226">
        <f t="shared" si="19"/>
        <v>0</v>
      </c>
      <c r="AD86" s="226">
        <f t="shared" si="19"/>
        <v>0</v>
      </c>
      <c r="AE86" s="226">
        <f t="shared" si="19"/>
        <v>0</v>
      </c>
      <c r="AF86" s="226">
        <f t="shared" si="19"/>
        <v>0</v>
      </c>
      <c r="AG86" s="226">
        <f t="shared" si="19"/>
        <v>0</v>
      </c>
      <c r="AH86" s="226">
        <f t="shared" si="19"/>
        <v>0</v>
      </c>
      <c r="AI86" s="226">
        <f t="shared" si="19"/>
        <v>0</v>
      </c>
      <c r="AJ86" s="226">
        <f t="shared" si="19"/>
        <v>0</v>
      </c>
      <c r="AK86" s="226">
        <f t="shared" si="19"/>
        <v>0</v>
      </c>
      <c r="AL86" s="226">
        <f t="shared" si="19"/>
        <v>0</v>
      </c>
      <c r="AM86" s="226">
        <f t="shared" si="19"/>
        <v>0</v>
      </c>
      <c r="AN86" s="226">
        <f t="shared" si="19"/>
        <v>0</v>
      </c>
      <c r="AO86" s="226">
        <f t="shared" si="19"/>
        <v>0</v>
      </c>
      <c r="AP86" s="226">
        <f t="shared" si="19"/>
        <v>0</v>
      </c>
      <c r="AQ86" s="226">
        <f t="shared" si="19"/>
        <v>0</v>
      </c>
      <c r="AR86" s="226">
        <f t="shared" si="19"/>
        <v>0</v>
      </c>
      <c r="AS86" s="226">
        <f t="shared" si="19"/>
        <v>0</v>
      </c>
      <c r="AT86" s="226">
        <f t="shared" si="19"/>
        <v>0</v>
      </c>
      <c r="AU86" s="226">
        <f t="shared" si="19"/>
        <v>0</v>
      </c>
      <c r="AV86" s="226">
        <f t="shared" si="19"/>
        <v>0</v>
      </c>
      <c r="AW86" s="226">
        <f t="shared" si="19"/>
        <v>0</v>
      </c>
      <c r="AX86" s="226">
        <f t="shared" si="19"/>
        <v>0</v>
      </c>
      <c r="AY86" s="226">
        <f t="shared" si="19"/>
        <v>0</v>
      </c>
      <c r="AZ86" s="226">
        <f t="shared" si="19"/>
        <v>0</v>
      </c>
      <c r="BA86" s="226">
        <f t="shared" si="19"/>
        <v>0</v>
      </c>
      <c r="BB86" s="226">
        <f>BB82-BB8</f>
        <v>0</v>
      </c>
    </row>
    <row r="87" spans="1:54" ht="12.75" customHeight="1" x14ac:dyDescent="0.2">
      <c r="A87" s="157" t="s">
        <v>55</v>
      </c>
      <c r="B87" s="158" t="s">
        <v>49</v>
      </c>
      <c r="C87" s="157" t="s">
        <v>198</v>
      </c>
      <c r="D87" s="159" t="s">
        <v>7</v>
      </c>
      <c r="E87" s="157" t="s">
        <v>7</v>
      </c>
      <c r="F87" s="157" t="s">
        <v>7</v>
      </c>
      <c r="G87" s="157" t="s">
        <v>7</v>
      </c>
      <c r="H87" s="157" t="s">
        <v>7</v>
      </c>
      <c r="I87" s="157" t="s">
        <v>7</v>
      </c>
      <c r="J87" s="157" t="s">
        <v>7</v>
      </c>
      <c r="K87" s="157" t="s">
        <v>7</v>
      </c>
      <c r="L87" s="157" t="s">
        <v>7</v>
      </c>
      <c r="M87" s="157" t="s">
        <v>7</v>
      </c>
      <c r="N87" s="157" t="s">
        <v>7</v>
      </c>
      <c r="O87" s="157" t="s">
        <v>7</v>
      </c>
      <c r="P87" s="157" t="s">
        <v>7</v>
      </c>
      <c r="Q87" s="157" t="s">
        <v>7</v>
      </c>
      <c r="R87" s="157" t="s">
        <v>7</v>
      </c>
      <c r="S87" s="157" t="s">
        <v>7</v>
      </c>
      <c r="T87" s="157" t="s">
        <v>7</v>
      </c>
      <c r="U87" s="157" t="s">
        <v>7</v>
      </c>
      <c r="V87" s="157" t="s">
        <v>7</v>
      </c>
      <c r="W87" s="157" t="s">
        <v>7</v>
      </c>
      <c r="X87" s="157" t="s">
        <v>7</v>
      </c>
      <c r="Y87" s="157" t="s">
        <v>7</v>
      </c>
      <c r="Z87" s="157" t="s">
        <v>7</v>
      </c>
      <c r="AA87" s="157" t="s">
        <v>7</v>
      </c>
      <c r="AB87" s="157" t="s">
        <v>7</v>
      </c>
      <c r="AC87" s="157" t="s">
        <v>7</v>
      </c>
      <c r="AD87" s="157" t="s">
        <v>7</v>
      </c>
      <c r="AE87" s="157" t="s">
        <v>7</v>
      </c>
      <c r="AF87" s="157" t="s">
        <v>7</v>
      </c>
      <c r="AG87" s="157" t="s">
        <v>7</v>
      </c>
      <c r="AH87" s="157" t="s">
        <v>7</v>
      </c>
      <c r="AI87" s="157" t="s">
        <v>7</v>
      </c>
      <c r="AJ87" s="157" t="s">
        <v>7</v>
      </c>
      <c r="AK87" s="157" t="s">
        <v>7</v>
      </c>
      <c r="AL87" s="157" t="s">
        <v>7</v>
      </c>
      <c r="AM87" s="157" t="s">
        <v>7</v>
      </c>
      <c r="AN87" s="358" t="s">
        <v>7</v>
      </c>
      <c r="AO87" s="157" t="s">
        <v>7</v>
      </c>
      <c r="AP87" s="157" t="s">
        <v>7</v>
      </c>
      <c r="AQ87" s="157" t="s">
        <v>7</v>
      </c>
      <c r="AR87" s="157" t="s">
        <v>7</v>
      </c>
      <c r="AS87" s="157" t="s">
        <v>7</v>
      </c>
      <c r="AT87" s="157" t="s">
        <v>7</v>
      </c>
      <c r="AU87" s="157" t="s">
        <v>7</v>
      </c>
      <c r="AV87" s="157" t="s">
        <v>7</v>
      </c>
      <c r="AW87" s="157" t="s">
        <v>7</v>
      </c>
      <c r="AX87" s="157" t="s">
        <v>7</v>
      </c>
      <c r="AY87" s="157" t="s">
        <v>7</v>
      </c>
      <c r="AZ87" s="157" t="s">
        <v>7</v>
      </c>
      <c r="BA87" s="157" t="s">
        <v>7</v>
      </c>
      <c r="BB87" s="157" t="s">
        <v>7</v>
      </c>
    </row>
    <row r="88" spans="1:54" ht="12.75" customHeight="1" x14ac:dyDescent="0.2">
      <c r="A88" s="55"/>
      <c r="B88" s="61"/>
      <c r="C88" s="54"/>
      <c r="D88" s="109" t="s">
        <v>155</v>
      </c>
      <c r="E88" s="126">
        <f>E4</f>
        <v>0</v>
      </c>
      <c r="F88" s="170">
        <f>F4</f>
        <v>0</v>
      </c>
      <c r="G88" s="126">
        <f t="shared" ref="G88:BB88" si="20">G4</f>
        <v>0</v>
      </c>
      <c r="H88" s="126">
        <f t="shared" si="20"/>
        <v>0</v>
      </c>
      <c r="I88" s="126">
        <f t="shared" si="20"/>
        <v>0</v>
      </c>
      <c r="J88" s="126">
        <f t="shared" si="20"/>
        <v>0</v>
      </c>
      <c r="K88" s="126">
        <f t="shared" si="20"/>
        <v>0</v>
      </c>
      <c r="L88" s="126">
        <f t="shared" si="20"/>
        <v>0</v>
      </c>
      <c r="M88" s="126" t="str">
        <f t="shared" si="20"/>
        <v xml:space="preserve"> </v>
      </c>
      <c r="N88" s="126" t="str">
        <f t="shared" si="20"/>
        <v xml:space="preserve"> </v>
      </c>
      <c r="O88" s="126" t="str">
        <f t="shared" si="20"/>
        <v xml:space="preserve"> </v>
      </c>
      <c r="P88" s="126" t="str">
        <f t="shared" si="20"/>
        <v xml:space="preserve"> </v>
      </c>
      <c r="Q88" s="126" t="str">
        <f t="shared" si="20"/>
        <v xml:space="preserve"> </v>
      </c>
      <c r="R88" s="126" t="str">
        <f t="shared" si="20"/>
        <v xml:space="preserve"> </v>
      </c>
      <c r="S88" s="126" t="str">
        <f t="shared" si="20"/>
        <v xml:space="preserve"> </v>
      </c>
      <c r="T88" s="126" t="str">
        <f t="shared" si="20"/>
        <v xml:space="preserve"> </v>
      </c>
      <c r="U88" s="126" t="str">
        <f t="shared" si="20"/>
        <v xml:space="preserve"> </v>
      </c>
      <c r="V88" s="126" t="str">
        <f t="shared" si="20"/>
        <v xml:space="preserve"> </v>
      </c>
      <c r="W88" s="126" t="str">
        <f t="shared" si="20"/>
        <v xml:space="preserve"> </v>
      </c>
      <c r="X88" s="126" t="str">
        <f t="shared" si="20"/>
        <v xml:space="preserve"> </v>
      </c>
      <c r="Y88" s="126" t="str">
        <f t="shared" si="20"/>
        <v xml:space="preserve"> </v>
      </c>
      <c r="Z88" s="126" t="str">
        <f t="shared" si="20"/>
        <v xml:space="preserve"> </v>
      </c>
      <c r="AA88" s="126" t="str">
        <f t="shared" si="20"/>
        <v xml:space="preserve"> </v>
      </c>
      <c r="AB88" s="126" t="str">
        <f t="shared" si="20"/>
        <v xml:space="preserve"> </v>
      </c>
      <c r="AC88" s="126" t="str">
        <f t="shared" si="20"/>
        <v xml:space="preserve"> </v>
      </c>
      <c r="AD88" s="126" t="str">
        <f t="shared" si="20"/>
        <v xml:space="preserve"> </v>
      </c>
      <c r="AE88" s="126" t="str">
        <f t="shared" si="20"/>
        <v xml:space="preserve"> </v>
      </c>
      <c r="AF88" s="126" t="str">
        <f t="shared" si="20"/>
        <v xml:space="preserve"> </v>
      </c>
      <c r="AG88" s="126" t="str">
        <f t="shared" si="20"/>
        <v xml:space="preserve"> </v>
      </c>
      <c r="AH88" s="126" t="str">
        <f t="shared" si="20"/>
        <v xml:space="preserve"> </v>
      </c>
      <c r="AI88" s="126" t="str">
        <f t="shared" si="20"/>
        <v xml:space="preserve"> </v>
      </c>
      <c r="AJ88" s="126" t="str">
        <f t="shared" si="20"/>
        <v xml:space="preserve"> </v>
      </c>
      <c r="AK88" s="126" t="str">
        <f t="shared" si="20"/>
        <v xml:space="preserve"> </v>
      </c>
      <c r="AL88" s="126" t="str">
        <f t="shared" si="20"/>
        <v xml:space="preserve"> </v>
      </c>
      <c r="AM88" s="126" t="str">
        <f t="shared" si="20"/>
        <v xml:space="preserve"> </v>
      </c>
      <c r="AN88" s="356" t="str">
        <f t="shared" si="20"/>
        <v xml:space="preserve"> </v>
      </c>
      <c r="AO88" s="126" t="str">
        <f t="shared" si="20"/>
        <v xml:space="preserve"> </v>
      </c>
      <c r="AP88" s="126" t="str">
        <f t="shared" si="20"/>
        <v xml:space="preserve"> </v>
      </c>
      <c r="AQ88" s="126" t="str">
        <f t="shared" si="20"/>
        <v xml:space="preserve"> </v>
      </c>
      <c r="AR88" s="126" t="str">
        <f t="shared" si="20"/>
        <v xml:space="preserve"> </v>
      </c>
      <c r="AS88" s="126" t="str">
        <f t="shared" si="20"/>
        <v xml:space="preserve"> </v>
      </c>
      <c r="AT88" s="126" t="str">
        <f t="shared" si="20"/>
        <v xml:space="preserve"> </v>
      </c>
      <c r="AU88" s="126" t="str">
        <f t="shared" si="20"/>
        <v xml:space="preserve"> </v>
      </c>
      <c r="AV88" s="126" t="str">
        <f t="shared" si="20"/>
        <v xml:space="preserve"> </v>
      </c>
      <c r="AW88" s="126" t="str">
        <f t="shared" si="20"/>
        <v xml:space="preserve"> </v>
      </c>
      <c r="AX88" s="126" t="str">
        <f t="shared" si="20"/>
        <v xml:space="preserve"> </v>
      </c>
      <c r="AY88" s="126" t="str">
        <f t="shared" si="20"/>
        <v xml:space="preserve"> </v>
      </c>
      <c r="AZ88" s="126" t="str">
        <f t="shared" si="20"/>
        <v xml:space="preserve"> </v>
      </c>
      <c r="BA88" s="126" t="str">
        <f t="shared" si="20"/>
        <v xml:space="preserve"> </v>
      </c>
      <c r="BB88" s="126" t="str">
        <f t="shared" si="20"/>
        <v xml:space="preserve"> </v>
      </c>
    </row>
    <row r="89" spans="1:54" ht="12.75" customHeight="1" x14ac:dyDescent="0.2">
      <c r="A89" s="55"/>
      <c r="B89" s="16"/>
      <c r="C89" s="52"/>
      <c r="D89" s="109" t="s">
        <v>221</v>
      </c>
      <c r="E89" s="126" t="str">
        <f>E3</f>
        <v>Building #1</v>
      </c>
      <c r="F89" s="163" t="str">
        <f>F3</f>
        <v>Building #2</v>
      </c>
      <c r="G89" s="163" t="str">
        <f t="shared" ref="G89:BB89" si="21">G3</f>
        <v>Building #3</v>
      </c>
      <c r="H89" s="163" t="str">
        <f t="shared" si="21"/>
        <v>Building #4</v>
      </c>
      <c r="I89" s="163" t="str">
        <f t="shared" si="21"/>
        <v>Building #5</v>
      </c>
      <c r="J89" s="163" t="str">
        <f t="shared" si="21"/>
        <v>Building #6</v>
      </c>
      <c r="K89" s="163" t="str">
        <f t="shared" si="21"/>
        <v>Building #7</v>
      </c>
      <c r="L89" s="163" t="str">
        <f t="shared" si="21"/>
        <v>Building #8</v>
      </c>
      <c r="M89" s="163" t="str">
        <f t="shared" si="21"/>
        <v>Building #9</v>
      </c>
      <c r="N89" s="163" t="str">
        <f t="shared" si="21"/>
        <v>Building #10</v>
      </c>
      <c r="O89" s="163" t="str">
        <f t="shared" si="21"/>
        <v>Building #11</v>
      </c>
      <c r="P89" s="163" t="str">
        <f t="shared" si="21"/>
        <v>Building #12</v>
      </c>
      <c r="Q89" s="163" t="str">
        <f t="shared" si="21"/>
        <v>Building #13</v>
      </c>
      <c r="R89" s="163" t="str">
        <f t="shared" si="21"/>
        <v>Building #14</v>
      </c>
      <c r="S89" s="163" t="str">
        <f t="shared" si="21"/>
        <v>Building #15</v>
      </c>
      <c r="T89" s="163" t="str">
        <f t="shared" si="21"/>
        <v>Building #16</v>
      </c>
      <c r="U89" s="163" t="str">
        <f t="shared" si="21"/>
        <v>Building #17</v>
      </c>
      <c r="V89" s="163" t="str">
        <f t="shared" si="21"/>
        <v>Building #18</v>
      </c>
      <c r="W89" s="163" t="str">
        <f t="shared" si="21"/>
        <v>Building #19</v>
      </c>
      <c r="X89" s="163" t="str">
        <f t="shared" si="21"/>
        <v>Building #20</v>
      </c>
      <c r="Y89" s="163" t="str">
        <f t="shared" si="21"/>
        <v>Building #21</v>
      </c>
      <c r="Z89" s="163" t="str">
        <f t="shared" si="21"/>
        <v>Building #22</v>
      </c>
      <c r="AA89" s="163" t="str">
        <f t="shared" si="21"/>
        <v>Building #23</v>
      </c>
      <c r="AB89" s="163" t="str">
        <f t="shared" si="21"/>
        <v>Building #24</v>
      </c>
      <c r="AC89" s="163" t="str">
        <f t="shared" si="21"/>
        <v>Building #25</v>
      </c>
      <c r="AD89" s="163" t="str">
        <f t="shared" si="21"/>
        <v>Building #26</v>
      </c>
      <c r="AE89" s="163" t="str">
        <f t="shared" si="21"/>
        <v>Building #27</v>
      </c>
      <c r="AF89" s="163" t="str">
        <f t="shared" si="21"/>
        <v>Building #28</v>
      </c>
      <c r="AG89" s="163" t="str">
        <f t="shared" si="21"/>
        <v>Building #29</v>
      </c>
      <c r="AH89" s="163" t="str">
        <f t="shared" si="21"/>
        <v>Building #30</v>
      </c>
      <c r="AI89" s="163" t="str">
        <f t="shared" si="21"/>
        <v>Building #31</v>
      </c>
      <c r="AJ89" s="163" t="str">
        <f t="shared" si="21"/>
        <v>Building #32</v>
      </c>
      <c r="AK89" s="163" t="str">
        <f t="shared" si="21"/>
        <v>Building #33</v>
      </c>
      <c r="AL89" s="163" t="str">
        <f t="shared" si="21"/>
        <v>Building #34</v>
      </c>
      <c r="AM89" s="163" t="str">
        <f t="shared" si="21"/>
        <v>Building #35</v>
      </c>
      <c r="AN89" s="370" t="str">
        <f t="shared" si="21"/>
        <v>Building #36</v>
      </c>
      <c r="AO89" s="163" t="str">
        <f t="shared" si="21"/>
        <v>Building #37</v>
      </c>
      <c r="AP89" s="163" t="str">
        <f t="shared" si="21"/>
        <v>Building #38</v>
      </c>
      <c r="AQ89" s="163" t="str">
        <f t="shared" si="21"/>
        <v>Building #39</v>
      </c>
      <c r="AR89" s="163" t="str">
        <f t="shared" si="21"/>
        <v>Building #40</v>
      </c>
      <c r="AS89" s="163" t="str">
        <f t="shared" si="21"/>
        <v>Building #41</v>
      </c>
      <c r="AT89" s="163" t="str">
        <f t="shared" si="21"/>
        <v>Building #42</v>
      </c>
      <c r="AU89" s="163" t="str">
        <f t="shared" si="21"/>
        <v>Building #43</v>
      </c>
      <c r="AV89" s="163" t="str">
        <f t="shared" si="21"/>
        <v>Building #44</v>
      </c>
      <c r="AW89" s="163" t="str">
        <f t="shared" si="21"/>
        <v>Building #45</v>
      </c>
      <c r="AX89" s="163" t="str">
        <f t="shared" si="21"/>
        <v>Building #46</v>
      </c>
      <c r="AY89" s="163" t="str">
        <f t="shared" si="21"/>
        <v>Building #47</v>
      </c>
      <c r="AZ89" s="163" t="str">
        <f t="shared" si="21"/>
        <v>Building #48</v>
      </c>
      <c r="BA89" s="163" t="str">
        <f t="shared" si="21"/>
        <v>Building #49</v>
      </c>
      <c r="BB89" s="163" t="str">
        <f t="shared" si="21"/>
        <v>Building #50</v>
      </c>
    </row>
    <row r="90" spans="1:54" ht="12.75" customHeight="1" x14ac:dyDescent="0.2">
      <c r="A90" s="62"/>
      <c r="B90" s="61"/>
      <c r="C90" s="8"/>
      <c r="D90" s="55"/>
      <c r="E90" s="387">
        <f>E85+F85</f>
        <v>0</v>
      </c>
      <c r="F90" s="4"/>
      <c r="G90" s="1"/>
      <c r="H90" s="8"/>
      <c r="I90" s="8"/>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row>
    <row r="91" spans="1:54" ht="12.75" customHeight="1" x14ac:dyDescent="0.2">
      <c r="A91" s="299"/>
      <c r="B91" s="300"/>
      <c r="C91" s="293"/>
      <c r="D91" s="301" t="s">
        <v>318</v>
      </c>
      <c r="E91" s="294"/>
      <c r="F91" s="4"/>
      <c r="G91" s="1"/>
      <c r="H91" s="8"/>
      <c r="I91" s="8"/>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row>
    <row r="92" spans="1:54" ht="12.75" customHeight="1" x14ac:dyDescent="0.2">
      <c r="A92" s="302"/>
      <c r="B92" s="61"/>
      <c r="C92" s="303" t="s">
        <v>321</v>
      </c>
      <c r="D92" s="304">
        <f>'Project Costs'!V92</f>
        <v>0</v>
      </c>
      <c r="E92" s="296"/>
      <c r="F92" s="4"/>
      <c r="G92" s="4"/>
      <c r="H92" s="8"/>
      <c r="I92" s="8"/>
    </row>
    <row r="93" spans="1:54" ht="12.75" customHeight="1" x14ac:dyDescent="0.2">
      <c r="A93" s="302"/>
      <c r="B93" s="61"/>
      <c r="C93" s="303" t="s">
        <v>322</v>
      </c>
      <c r="D93" s="184">
        <f>'Project Costs'!V93</f>
        <v>0</v>
      </c>
      <c r="E93" s="296"/>
      <c r="F93" s="23"/>
      <c r="G93" s="23"/>
      <c r="H93" s="8"/>
      <c r="I93" s="8"/>
    </row>
    <row r="94" spans="1:54" ht="12.75" customHeight="1" x14ac:dyDescent="0.2">
      <c r="A94" s="302"/>
      <c r="B94" s="61"/>
      <c r="C94" s="303" t="s">
        <v>323</v>
      </c>
      <c r="D94" s="184">
        <f>'Project Costs'!V94</f>
        <v>0</v>
      </c>
      <c r="E94" s="296"/>
      <c r="F94" s="56"/>
      <c r="G94" s="56"/>
      <c r="H94" s="8"/>
      <c r="I94" s="8"/>
    </row>
    <row r="95" spans="1:54" ht="12.75" customHeight="1" x14ac:dyDescent="0.2">
      <c r="A95" s="302"/>
      <c r="B95" s="61"/>
      <c r="C95" s="303" t="s">
        <v>325</v>
      </c>
      <c r="D95" s="184">
        <f>'Project Costs'!V95</f>
        <v>0</v>
      </c>
      <c r="E95" s="296"/>
      <c r="F95" s="60"/>
      <c r="G95" s="60"/>
      <c r="H95" s="8"/>
      <c r="I95" s="8"/>
    </row>
    <row r="96" spans="1:54" ht="12.75" customHeight="1" x14ac:dyDescent="0.2">
      <c r="A96" s="302"/>
      <c r="B96" s="61"/>
      <c r="C96" s="303" t="s">
        <v>326</v>
      </c>
      <c r="D96" s="184">
        <f>'Project Costs'!V96</f>
        <v>0</v>
      </c>
      <c r="E96" s="296"/>
      <c r="F96" s="60"/>
      <c r="G96" s="60"/>
      <c r="H96" s="8"/>
      <c r="I96" s="8"/>
    </row>
    <row r="97" spans="1:9" ht="12.75" customHeight="1" x14ac:dyDescent="0.2">
      <c r="A97" s="305"/>
      <c r="B97" s="306"/>
      <c r="C97" s="307" t="s">
        <v>319</v>
      </c>
      <c r="D97" s="258">
        <f>D86-E97</f>
        <v>0</v>
      </c>
      <c r="E97" s="297">
        <f>SUM(D92:D96)</f>
        <v>0</v>
      </c>
      <c r="F97" s="60"/>
      <c r="G97" s="60"/>
      <c r="H97" s="8"/>
      <c r="I97" s="8"/>
    </row>
    <row r="98" spans="1:9" ht="12.75" customHeight="1" x14ac:dyDescent="0.2">
      <c r="F98" s="60"/>
      <c r="G98" s="60"/>
      <c r="H98" s="8"/>
      <c r="I98" s="8"/>
    </row>
    <row r="99" spans="1:9" ht="12.75" customHeight="1" x14ac:dyDescent="0.2">
      <c r="A99" s="62" t="s">
        <v>227</v>
      </c>
      <c r="B99" s="61"/>
      <c r="C99" s="8"/>
      <c r="D99" s="55"/>
      <c r="E99" s="53"/>
      <c r="F99" s="60"/>
      <c r="G99" s="60"/>
      <c r="H99" s="8"/>
      <c r="I99" s="8"/>
    </row>
    <row r="100" spans="1:9" ht="12.75" customHeight="1" x14ac:dyDescent="0.2">
      <c r="A100" s="62" t="s">
        <v>228</v>
      </c>
      <c r="B100" s="16"/>
      <c r="C100" s="4"/>
      <c r="D100" s="4"/>
      <c r="E100" s="4"/>
      <c r="F100" s="60"/>
      <c r="G100" s="60"/>
      <c r="H100" s="8"/>
      <c r="I100" s="8"/>
    </row>
    <row r="101" spans="1:9" ht="12.75" customHeight="1" x14ac:dyDescent="0.2">
      <c r="A101" s="16" t="s">
        <v>226</v>
      </c>
      <c r="B101" s="61"/>
      <c r="C101" s="23"/>
      <c r="D101" s="23"/>
      <c r="E101" s="23"/>
      <c r="F101" s="60"/>
      <c r="G101" s="60"/>
      <c r="H101" s="8"/>
      <c r="I101" s="8"/>
    </row>
    <row r="102" spans="1:9" ht="12.75" customHeight="1" x14ac:dyDescent="0.2">
      <c r="A102" s="196" t="s">
        <v>229</v>
      </c>
      <c r="B102" s="16"/>
      <c r="C102" s="56"/>
      <c r="D102" s="56"/>
      <c r="E102" s="56"/>
      <c r="F102" s="60"/>
      <c r="G102" s="60"/>
      <c r="H102" s="8"/>
      <c r="I102" s="8"/>
    </row>
    <row r="103" spans="1:9" ht="12.75" customHeight="1" x14ac:dyDescent="0.2">
      <c r="A103" s="196" t="s">
        <v>230</v>
      </c>
      <c r="B103" s="61"/>
      <c r="C103" s="60"/>
      <c r="D103" s="60"/>
      <c r="E103" s="60"/>
      <c r="F103" s="60"/>
      <c r="G103" s="60"/>
      <c r="H103" s="8"/>
      <c r="I103" s="8"/>
    </row>
    <row r="104" spans="1:9" ht="12.75" customHeight="1" x14ac:dyDescent="0.2">
      <c r="A104" s="196" t="s">
        <v>258</v>
      </c>
      <c r="B104" s="16"/>
      <c r="C104" s="60"/>
      <c r="D104" s="60"/>
      <c r="E104" s="60"/>
      <c r="F104" s="60"/>
      <c r="G104" s="60"/>
      <c r="H104" s="8"/>
      <c r="I104" s="8"/>
    </row>
    <row r="105" spans="1:9" ht="12.75" customHeight="1" x14ac:dyDescent="0.2">
      <c r="A105" s="196" t="s">
        <v>259</v>
      </c>
      <c r="B105" s="61"/>
      <c r="C105" s="60"/>
      <c r="D105" s="60"/>
      <c r="E105" s="60"/>
      <c r="F105" s="60"/>
      <c r="G105" s="60"/>
      <c r="H105" s="8"/>
      <c r="I105" s="8"/>
    </row>
    <row r="106" spans="1:9" ht="12" x14ac:dyDescent="0.2">
      <c r="A106" s="16" t="s">
        <v>231</v>
      </c>
      <c r="B106" s="16"/>
      <c r="C106" s="60"/>
      <c r="D106" s="60"/>
      <c r="E106" s="60"/>
      <c r="F106" s="60"/>
      <c r="G106" s="60"/>
      <c r="H106" s="8"/>
      <c r="I106" s="8"/>
    </row>
    <row r="107" spans="1:9" ht="12" x14ac:dyDescent="0.2">
      <c r="A107" s="8"/>
      <c r="B107" s="61"/>
      <c r="C107" s="60"/>
      <c r="D107" s="60"/>
      <c r="E107" s="60"/>
      <c r="F107" s="60"/>
      <c r="G107" s="60"/>
      <c r="H107" s="8"/>
      <c r="I107" s="8"/>
    </row>
    <row r="108" spans="1:9" ht="12" x14ac:dyDescent="0.2">
      <c r="A108" s="8"/>
      <c r="B108" s="16"/>
      <c r="C108" s="60"/>
      <c r="D108" s="60"/>
      <c r="E108" s="60"/>
      <c r="F108" s="60"/>
      <c r="G108" s="60"/>
      <c r="H108" s="8"/>
      <c r="I108" s="8"/>
    </row>
    <row r="109" spans="1:9" ht="12" x14ac:dyDescent="0.2">
      <c r="A109" s="8"/>
      <c r="B109" s="61"/>
      <c r="C109" s="60"/>
      <c r="D109" s="60"/>
      <c r="E109" s="60"/>
      <c r="F109" s="60"/>
      <c r="G109" s="60"/>
      <c r="H109" s="8"/>
      <c r="I109" s="8"/>
    </row>
    <row r="110" spans="1:9" ht="12" x14ac:dyDescent="0.2">
      <c r="A110" s="8"/>
      <c r="B110" s="16"/>
      <c r="C110" s="60"/>
      <c r="D110" s="60"/>
      <c r="E110" s="60"/>
      <c r="F110" s="60"/>
      <c r="G110" s="60"/>
      <c r="H110" s="8"/>
      <c r="I110" s="8"/>
    </row>
    <row r="111" spans="1:9" ht="12" x14ac:dyDescent="0.2">
      <c r="A111" s="8"/>
      <c r="B111" s="61"/>
      <c r="C111" s="60"/>
      <c r="D111" s="60"/>
      <c r="E111" s="60"/>
      <c r="F111" s="60"/>
      <c r="G111" s="60"/>
      <c r="H111" s="8"/>
      <c r="I111" s="8"/>
    </row>
    <row r="112" spans="1:9" ht="12" x14ac:dyDescent="0.2">
      <c r="A112" s="8"/>
      <c r="B112" s="16"/>
      <c r="C112" s="60"/>
      <c r="D112" s="60"/>
      <c r="E112" s="60"/>
      <c r="F112" s="60"/>
      <c r="G112" s="60"/>
      <c r="H112" s="8"/>
      <c r="I112" s="8"/>
    </row>
    <row r="113" spans="1:9" ht="12" x14ac:dyDescent="0.2">
      <c r="A113" s="8"/>
      <c r="B113" s="61"/>
      <c r="C113" s="60"/>
      <c r="D113" s="60"/>
      <c r="E113" s="60"/>
      <c r="F113" s="60"/>
      <c r="G113" s="60"/>
      <c r="H113" s="8"/>
      <c r="I113" s="8"/>
    </row>
    <row r="114" spans="1:9" ht="12" x14ac:dyDescent="0.2">
      <c r="A114" s="21"/>
      <c r="B114" s="16"/>
      <c r="C114" s="56"/>
      <c r="D114" s="56"/>
      <c r="E114" s="56"/>
      <c r="F114" s="56"/>
      <c r="G114" s="56"/>
      <c r="H114" s="8"/>
      <c r="I114" s="8"/>
    </row>
    <row r="115" spans="1:9" ht="12" x14ac:dyDescent="0.2">
      <c r="A115" s="8"/>
      <c r="B115" s="61"/>
      <c r="C115" s="8"/>
      <c r="D115" s="8"/>
      <c r="E115" s="8"/>
      <c r="F115" s="8"/>
      <c r="G115" s="8"/>
      <c r="H115" s="8"/>
      <c r="I115" s="8"/>
    </row>
    <row r="116" spans="1:9" ht="12" x14ac:dyDescent="0.2">
      <c r="A116" s="18"/>
      <c r="B116" s="16"/>
      <c r="C116" s="23"/>
      <c r="D116" s="23"/>
      <c r="E116" s="23"/>
      <c r="F116" s="23"/>
      <c r="G116" s="23"/>
      <c r="H116" s="8"/>
      <c r="I116" s="8"/>
    </row>
    <row r="117" spans="1:9" ht="12" x14ac:dyDescent="0.2">
      <c r="A117" s="8"/>
      <c r="B117" s="61"/>
      <c r="C117" s="56"/>
      <c r="D117" s="56"/>
      <c r="E117" s="56"/>
      <c r="F117" s="56"/>
      <c r="G117" s="56"/>
      <c r="H117" s="8"/>
      <c r="I117" s="8"/>
    </row>
    <row r="118" spans="1:9" ht="12" x14ac:dyDescent="0.2">
      <c r="A118" s="8"/>
      <c r="B118" s="16"/>
      <c r="C118" s="60"/>
      <c r="D118" s="60"/>
      <c r="E118" s="60"/>
      <c r="F118" s="60"/>
      <c r="G118" s="60"/>
      <c r="H118" s="8"/>
      <c r="I118" s="8"/>
    </row>
    <row r="119" spans="1:9" ht="12" x14ac:dyDescent="0.2">
      <c r="A119" s="8"/>
      <c r="B119" s="61"/>
      <c r="C119" s="60"/>
      <c r="D119" s="60"/>
      <c r="E119" s="60"/>
      <c r="F119" s="60"/>
      <c r="G119" s="60"/>
      <c r="H119" s="8"/>
      <c r="I119" s="8"/>
    </row>
    <row r="120" spans="1:9" ht="12" x14ac:dyDescent="0.2">
      <c r="A120" s="8"/>
      <c r="B120" s="16"/>
      <c r="C120" s="60"/>
      <c r="D120" s="60"/>
      <c r="E120" s="60"/>
      <c r="F120" s="60"/>
      <c r="G120" s="60"/>
      <c r="H120" s="8"/>
      <c r="I120" s="8"/>
    </row>
    <row r="121" spans="1:9" ht="12" x14ac:dyDescent="0.2">
      <c r="A121" s="8"/>
      <c r="B121" s="61"/>
      <c r="C121" s="60"/>
      <c r="D121" s="60"/>
      <c r="E121" s="60"/>
      <c r="F121" s="60"/>
      <c r="G121" s="60"/>
      <c r="H121" s="8"/>
      <c r="I121" s="8"/>
    </row>
    <row r="122" spans="1:9" ht="12" x14ac:dyDescent="0.2">
      <c r="A122" s="8"/>
      <c r="B122" s="16"/>
      <c r="C122" s="60"/>
      <c r="D122" s="60"/>
      <c r="E122" s="60"/>
      <c r="F122" s="60"/>
      <c r="G122" s="60"/>
      <c r="H122" s="8"/>
      <c r="I122" s="8"/>
    </row>
    <row r="123" spans="1:9" ht="12" x14ac:dyDescent="0.2">
      <c r="A123" s="8"/>
      <c r="B123" s="61"/>
      <c r="C123" s="60"/>
      <c r="D123" s="60"/>
      <c r="E123" s="60"/>
      <c r="F123" s="60"/>
      <c r="G123" s="60"/>
      <c r="H123" s="8"/>
      <c r="I123" s="8"/>
    </row>
    <row r="124" spans="1:9" ht="12" x14ac:dyDescent="0.2">
      <c r="A124" s="8"/>
      <c r="B124" s="16"/>
      <c r="C124" s="60"/>
      <c r="D124" s="60"/>
      <c r="E124" s="60"/>
      <c r="F124" s="60"/>
      <c r="G124" s="60"/>
      <c r="H124" s="8"/>
      <c r="I124" s="8"/>
    </row>
    <row r="125" spans="1:9" ht="12" x14ac:dyDescent="0.2">
      <c r="A125" s="8"/>
      <c r="B125" s="61"/>
      <c r="C125" s="60"/>
      <c r="D125" s="60"/>
      <c r="E125" s="60"/>
      <c r="F125" s="60"/>
      <c r="G125" s="60"/>
      <c r="H125" s="8"/>
      <c r="I125" s="8"/>
    </row>
    <row r="126" spans="1:9" ht="12" x14ac:dyDescent="0.2">
      <c r="A126" s="8"/>
      <c r="B126" s="16"/>
      <c r="C126" s="60"/>
      <c r="D126" s="60"/>
      <c r="E126" s="60"/>
      <c r="F126" s="60"/>
      <c r="G126" s="60"/>
      <c r="H126" s="8"/>
      <c r="I126" s="8"/>
    </row>
    <row r="127" spans="1:9" ht="12" x14ac:dyDescent="0.2">
      <c r="A127" s="21"/>
      <c r="B127" s="61"/>
      <c r="C127" s="56"/>
      <c r="D127" s="56"/>
      <c r="E127" s="56"/>
      <c r="F127" s="56"/>
      <c r="G127" s="56"/>
      <c r="H127" s="8"/>
      <c r="I127" s="8"/>
    </row>
    <row r="128" spans="1:9" ht="12" x14ac:dyDescent="0.2">
      <c r="A128" s="8"/>
      <c r="B128" s="16"/>
      <c r="C128" s="8"/>
      <c r="D128" s="8"/>
      <c r="E128" s="8"/>
      <c r="F128" s="8"/>
      <c r="G128" s="8"/>
      <c r="H128" s="8"/>
      <c r="I128" s="8"/>
    </row>
    <row r="129" spans="1:9" ht="12" x14ac:dyDescent="0.2">
      <c r="A129" s="18"/>
      <c r="B129" s="61"/>
      <c r="C129" s="23"/>
      <c r="D129" s="23"/>
      <c r="E129" s="23"/>
      <c r="F129" s="23"/>
      <c r="G129" s="23"/>
      <c r="H129" s="8"/>
      <c r="I129" s="8"/>
    </row>
    <row r="130" spans="1:9" ht="12" x14ac:dyDescent="0.2">
      <c r="A130" s="8"/>
      <c r="B130" s="16"/>
      <c r="C130" s="56"/>
      <c r="D130" s="56"/>
      <c r="E130" s="56"/>
      <c r="F130" s="56"/>
      <c r="G130" s="56"/>
      <c r="H130" s="8"/>
      <c r="I130" s="8"/>
    </row>
    <row r="131" spans="1:9" ht="12" x14ac:dyDescent="0.2">
      <c r="A131" s="8"/>
      <c r="B131" s="61"/>
      <c r="C131" s="60"/>
      <c r="D131" s="60"/>
      <c r="E131" s="60"/>
      <c r="F131" s="60"/>
      <c r="G131" s="60"/>
      <c r="H131" s="8"/>
      <c r="I131" s="8"/>
    </row>
    <row r="132" spans="1:9" ht="12" x14ac:dyDescent="0.2">
      <c r="A132" s="8"/>
      <c r="B132" s="16"/>
      <c r="C132" s="60"/>
      <c r="D132" s="60"/>
      <c r="E132" s="60"/>
      <c r="F132" s="60"/>
      <c r="G132" s="60"/>
      <c r="H132" s="8"/>
      <c r="I132" s="8"/>
    </row>
    <row r="133" spans="1:9" ht="12" x14ac:dyDescent="0.2">
      <c r="A133" s="8"/>
      <c r="B133" s="61"/>
      <c r="C133" s="60"/>
      <c r="D133" s="60"/>
      <c r="E133" s="60"/>
      <c r="F133" s="60"/>
      <c r="G133" s="60"/>
      <c r="H133" s="8"/>
      <c r="I133" s="8"/>
    </row>
    <row r="134" spans="1:9" ht="12" x14ac:dyDescent="0.2">
      <c r="A134" s="8"/>
      <c r="B134" s="16"/>
      <c r="C134" s="60"/>
      <c r="D134" s="60"/>
      <c r="E134" s="60"/>
      <c r="F134" s="60"/>
      <c r="G134" s="60"/>
      <c r="H134" s="8"/>
      <c r="I134" s="8"/>
    </row>
    <row r="135" spans="1:9" ht="12" x14ac:dyDescent="0.2">
      <c r="A135" s="8"/>
      <c r="B135" s="61"/>
      <c r="C135" s="60"/>
      <c r="D135" s="60"/>
      <c r="E135" s="60"/>
      <c r="F135" s="60"/>
      <c r="G135" s="60"/>
      <c r="H135" s="8"/>
      <c r="I135" s="8"/>
    </row>
    <row r="136" spans="1:9" ht="12" x14ac:dyDescent="0.2">
      <c r="A136" s="8"/>
      <c r="B136" s="16"/>
      <c r="C136" s="60"/>
      <c r="D136" s="60"/>
      <c r="E136" s="60"/>
      <c r="F136" s="60"/>
      <c r="G136" s="60"/>
      <c r="H136" s="8"/>
      <c r="I136" s="8"/>
    </row>
    <row r="137" spans="1:9" ht="12" x14ac:dyDescent="0.2">
      <c r="A137" s="8"/>
      <c r="B137" s="61"/>
      <c r="C137" s="60"/>
      <c r="D137" s="60"/>
      <c r="E137" s="60"/>
      <c r="F137" s="60"/>
      <c r="G137" s="60"/>
      <c r="H137" s="8"/>
      <c r="I137" s="8"/>
    </row>
    <row r="138" spans="1:9" ht="12" x14ac:dyDescent="0.2">
      <c r="A138" s="8"/>
      <c r="B138" s="16"/>
      <c r="C138" s="60"/>
      <c r="D138" s="60"/>
      <c r="E138" s="60"/>
      <c r="F138" s="60"/>
      <c r="G138" s="60"/>
      <c r="H138" s="8"/>
      <c r="I138" s="8"/>
    </row>
    <row r="139" spans="1:9" ht="12" x14ac:dyDescent="0.2">
      <c r="A139" s="8"/>
      <c r="B139" s="61"/>
      <c r="C139" s="60"/>
      <c r="D139" s="60"/>
      <c r="E139" s="60"/>
      <c r="F139" s="60"/>
      <c r="G139" s="60"/>
      <c r="H139" s="8"/>
      <c r="I139" s="8"/>
    </row>
    <row r="140" spans="1:9" ht="12" x14ac:dyDescent="0.2">
      <c r="A140" s="21"/>
      <c r="B140" s="16"/>
      <c r="C140" s="56"/>
      <c r="D140" s="56"/>
      <c r="E140" s="56"/>
      <c r="F140" s="56"/>
      <c r="G140" s="56"/>
      <c r="H140" s="8"/>
      <c r="I140" s="8"/>
    </row>
    <row r="141" spans="1:9" ht="12" x14ac:dyDescent="0.2">
      <c r="A141" s="8"/>
      <c r="B141" s="61"/>
      <c r="C141" s="8"/>
      <c r="D141" s="8"/>
      <c r="E141" s="8"/>
      <c r="F141" s="8"/>
      <c r="G141" s="8"/>
      <c r="H141" s="8"/>
      <c r="I141" s="8"/>
    </row>
    <row r="142" spans="1:9" ht="12" x14ac:dyDescent="0.2">
      <c r="A142" s="8"/>
      <c r="B142" s="16"/>
      <c r="C142" s="8"/>
      <c r="D142" s="8"/>
      <c r="E142" s="8"/>
      <c r="F142" s="8"/>
      <c r="G142" s="8"/>
      <c r="H142" s="8"/>
      <c r="I142" s="8"/>
    </row>
    <row r="143" spans="1:9" ht="12" x14ac:dyDescent="0.2">
      <c r="A143" s="8"/>
      <c r="B143" s="61"/>
      <c r="C143" s="8"/>
      <c r="D143" s="8"/>
      <c r="E143" s="8"/>
      <c r="F143" s="8"/>
      <c r="G143" s="8"/>
      <c r="H143" s="8"/>
      <c r="I143" s="8"/>
    </row>
    <row r="144" spans="1:9" ht="12" x14ac:dyDescent="0.2">
      <c r="A144" s="8"/>
      <c r="B144" s="16"/>
      <c r="C144" s="8"/>
      <c r="D144" s="8"/>
      <c r="E144" s="8"/>
      <c r="F144" s="8"/>
      <c r="G144" s="8"/>
      <c r="H144" s="8"/>
      <c r="I144" s="8"/>
    </row>
    <row r="145" spans="1:9" ht="12" x14ac:dyDescent="0.2">
      <c r="A145" s="8"/>
      <c r="B145" s="61"/>
      <c r="C145" s="8"/>
      <c r="D145" s="8"/>
      <c r="E145" s="8"/>
      <c r="F145" s="8"/>
      <c r="G145" s="8"/>
      <c r="H145" s="8"/>
      <c r="I145" s="8"/>
    </row>
    <row r="146" spans="1:9" ht="12" x14ac:dyDescent="0.2">
      <c r="A146" s="8"/>
      <c r="B146" s="16"/>
      <c r="C146" s="8"/>
      <c r="D146" s="8"/>
      <c r="E146" s="8"/>
      <c r="F146" s="8"/>
      <c r="G146" s="8"/>
      <c r="H146" s="8"/>
      <c r="I146" s="8"/>
    </row>
    <row r="147" spans="1:9" x14ac:dyDescent="0.2">
      <c r="A147" s="59"/>
      <c r="B147" s="59"/>
      <c r="C147" s="59"/>
      <c r="D147" s="59"/>
      <c r="E147" s="59"/>
      <c r="F147" s="59"/>
      <c r="G147" s="8"/>
      <c r="H147" s="59"/>
      <c r="I147" s="59"/>
    </row>
    <row r="148" spans="1:9" x14ac:dyDescent="0.2">
      <c r="A148" s="59"/>
      <c r="B148" s="59"/>
      <c r="C148" s="59"/>
      <c r="D148" s="59"/>
      <c r="E148" s="59"/>
      <c r="F148" s="59"/>
      <c r="G148" s="8"/>
      <c r="H148" s="59"/>
      <c r="I148" s="59"/>
    </row>
    <row r="149" spans="1:9" x14ac:dyDescent="0.2">
      <c r="A149" s="59"/>
      <c r="B149" s="59"/>
      <c r="C149" s="59"/>
      <c r="D149" s="59"/>
      <c r="E149" s="59"/>
      <c r="F149" s="59"/>
      <c r="G149" s="8"/>
      <c r="H149" s="59"/>
      <c r="I149" s="59"/>
    </row>
  </sheetData>
  <sheetProtection sheet="1" objects="1" scenarios="1"/>
  <mergeCells count="3">
    <mergeCell ref="B1:D1"/>
    <mergeCell ref="B44:D44"/>
    <mergeCell ref="B84:D84"/>
  </mergeCells>
  <pageMargins left="0.45" right="0.45" top="0.75" bottom="0.75" header="0.3" footer="0.3"/>
  <pageSetup scale="89" fitToHeight="0" orientation="landscape" r:id="rId1"/>
  <headerFooter>
    <oddHeader>&amp;CNew York State Homes and Community Renewal Housing Credit Cost Certification
&amp;"Arial,Bold"Building Basis</oddHeader>
  </headerFooter>
  <rowBreaks count="1" manualBreakCount="1">
    <brk id="43" max="1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V144"/>
  <sheetViews>
    <sheetView zoomScaleNormal="100" workbookViewId="0">
      <selection activeCell="C1" sqref="C1"/>
    </sheetView>
  </sheetViews>
  <sheetFormatPr defaultRowHeight="12.75" x14ac:dyDescent="0.2"/>
  <cols>
    <col min="1" max="1" width="8.7109375" customWidth="1"/>
    <col min="2" max="2" width="15.7109375" customWidth="1"/>
    <col min="3" max="3" width="35.7109375" customWidth="1"/>
    <col min="4" max="4" width="12.42578125" customWidth="1"/>
    <col min="5" max="5" width="9.42578125" customWidth="1"/>
    <col min="6" max="6" width="12.42578125" customWidth="1"/>
    <col min="7" max="8" width="8.7109375" customWidth="1"/>
    <col min="9" max="10" width="12.42578125" customWidth="1"/>
    <col min="11" max="11" width="8.5703125" customWidth="1"/>
    <col min="12" max="13" width="8.140625" customWidth="1"/>
    <col min="14" max="15" width="11.5703125" customWidth="1"/>
    <col min="16" max="16" width="9.140625" customWidth="1"/>
    <col min="17" max="17" width="11" customWidth="1"/>
    <col min="18" max="18" width="9.140625" customWidth="1"/>
    <col min="19" max="19" width="11" customWidth="1"/>
    <col min="21" max="21" width="11.28515625" bestFit="1" customWidth="1"/>
  </cols>
  <sheetData>
    <row r="1" spans="1:22" x14ac:dyDescent="0.2">
      <c r="A1" s="1039" t="s">
        <v>58</v>
      </c>
      <c r="B1" s="1040"/>
      <c r="C1" s="229" t="str">
        <f>'Summary &amp; Dec of Subsidies'!D3</f>
        <v xml:space="preserve"> </v>
      </c>
      <c r="D1" s="208"/>
      <c r="F1" s="198" t="s">
        <v>398</v>
      </c>
      <c r="G1" s="908">
        <f>'Summary &amp; Dec of Subsidies'!J11</f>
        <v>0</v>
      </c>
      <c r="H1" s="392"/>
      <c r="J1" s="389" t="s">
        <v>399</v>
      </c>
      <c r="K1" s="910">
        <f>IF($N$43&lt;$G$1,$N$43,$G$1)</f>
        <v>0</v>
      </c>
      <c r="L1" s="395">
        <f>K1-G1</f>
        <v>0</v>
      </c>
    </row>
    <row r="2" spans="1:22" x14ac:dyDescent="0.2">
      <c r="A2" s="29"/>
      <c r="B2" s="219" t="s">
        <v>102</v>
      </c>
      <c r="C2" s="230" t="str">
        <f>'Summary &amp; Dec of Subsidies'!D4</f>
        <v xml:space="preserve"> </v>
      </c>
      <c r="D2" s="73"/>
      <c r="E2" s="73"/>
      <c r="F2" s="198" t="s">
        <v>381</v>
      </c>
      <c r="G2" s="909">
        <f>'Summary &amp; Dec of Subsidies'!J12</f>
        <v>0</v>
      </c>
      <c r="J2" s="389" t="s">
        <v>382</v>
      </c>
      <c r="K2" s="911">
        <f>IF($O$43&lt;$G$2,$O$43,$G$2)</f>
        <v>0</v>
      </c>
      <c r="L2" s="395">
        <f>K2-G2</f>
        <v>0</v>
      </c>
    </row>
    <row r="3" spans="1:22" x14ac:dyDescent="0.2">
      <c r="A3" s="1039" t="s">
        <v>72</v>
      </c>
      <c r="B3" s="1040"/>
      <c r="C3" s="229" t="str">
        <f>'Project Costs'!E3</f>
        <v xml:space="preserve"> </v>
      </c>
      <c r="D3" s="72"/>
      <c r="E3" s="72"/>
      <c r="I3" s="43"/>
      <c r="J3" s="43"/>
      <c r="K3" s="43"/>
    </row>
    <row r="4" spans="1:22" x14ac:dyDescent="0.2">
      <c r="A4" s="71"/>
      <c r="B4" s="199"/>
      <c r="C4" s="200"/>
      <c r="D4" s="212" t="str">
        <f>IF(('Summary &amp; Dec of Subsidies'!E14+'Summary &amp; Dec of Subsidies'!E15)&lt;2,"If there is only one residential building in this project, this form is not required","")</f>
        <v>If there is only one residential building in this project, this form is not required</v>
      </c>
      <c r="E4" s="201"/>
      <c r="H4" s="27"/>
      <c r="I4" s="202"/>
      <c r="J4" s="43"/>
      <c r="K4" s="43"/>
      <c r="S4" s="205"/>
      <c r="T4" s="205"/>
      <c r="U4" s="205"/>
      <c r="V4" s="205"/>
    </row>
    <row r="5" spans="1:22" x14ac:dyDescent="0.2">
      <c r="A5" s="1193" t="s">
        <v>260</v>
      </c>
      <c r="B5" s="1193"/>
      <c r="C5" s="1193"/>
      <c r="D5" s="29"/>
      <c r="E5" s="29"/>
      <c r="F5" s="1196"/>
      <c r="G5" s="1197"/>
      <c r="H5" s="45"/>
      <c r="I5" s="44"/>
      <c r="J5" s="44"/>
      <c r="K5" s="44"/>
      <c r="S5" s="205"/>
      <c r="T5" s="205"/>
      <c r="U5" s="205"/>
      <c r="V5" s="205"/>
    </row>
    <row r="6" spans="1:22" x14ac:dyDescent="0.2">
      <c r="A6" s="47" t="s">
        <v>60</v>
      </c>
      <c r="B6" s="47" t="s">
        <v>61</v>
      </c>
      <c r="C6" s="47" t="s">
        <v>62</v>
      </c>
      <c r="D6" s="884" t="s">
        <v>63</v>
      </c>
      <c r="E6" s="885" t="s">
        <v>64</v>
      </c>
      <c r="F6" s="888" t="s">
        <v>65</v>
      </c>
      <c r="G6" s="887" t="s">
        <v>75</v>
      </c>
      <c r="H6" s="885" t="s">
        <v>76</v>
      </c>
      <c r="I6" s="885" t="s">
        <v>77</v>
      </c>
      <c r="J6" s="888" t="s">
        <v>78</v>
      </c>
      <c r="K6" s="887" t="s">
        <v>85</v>
      </c>
      <c r="L6" s="885" t="s">
        <v>86</v>
      </c>
      <c r="M6" s="888" t="s">
        <v>87</v>
      </c>
      <c r="N6" s="887" t="s">
        <v>88</v>
      </c>
      <c r="O6" s="886" t="s">
        <v>89</v>
      </c>
      <c r="P6" s="889" t="s">
        <v>236</v>
      </c>
      <c r="Q6" s="886" t="s">
        <v>237</v>
      </c>
      <c r="R6" s="889" t="s">
        <v>238</v>
      </c>
      <c r="S6" s="886" t="s">
        <v>239</v>
      </c>
      <c r="T6" s="346"/>
      <c r="U6" s="347"/>
      <c r="V6" s="205"/>
    </row>
    <row r="7" spans="1:22" ht="50.1" customHeight="1" x14ac:dyDescent="0.2">
      <c r="A7" s="48" t="s">
        <v>79</v>
      </c>
      <c r="B7" s="48" t="s">
        <v>80</v>
      </c>
      <c r="C7" s="48" t="s">
        <v>81</v>
      </c>
      <c r="D7" s="879" t="s">
        <v>207</v>
      </c>
      <c r="E7" s="880" t="s">
        <v>346</v>
      </c>
      <c r="F7" s="883" t="s">
        <v>90</v>
      </c>
      <c r="G7" s="882" t="s">
        <v>91</v>
      </c>
      <c r="H7" s="880" t="s">
        <v>92</v>
      </c>
      <c r="I7" s="880" t="s">
        <v>214</v>
      </c>
      <c r="J7" s="883" t="s">
        <v>215</v>
      </c>
      <c r="K7" s="882" t="s">
        <v>383</v>
      </c>
      <c r="L7" s="880" t="s">
        <v>177</v>
      </c>
      <c r="M7" s="883" t="s">
        <v>93</v>
      </c>
      <c r="N7" s="882" t="s">
        <v>213</v>
      </c>
      <c r="O7" s="883" t="s">
        <v>212</v>
      </c>
      <c r="P7" s="882" t="s">
        <v>400</v>
      </c>
      <c r="Q7" s="881" t="s">
        <v>401</v>
      </c>
      <c r="R7" s="882" t="s">
        <v>240</v>
      </c>
      <c r="S7" s="881" t="s">
        <v>384</v>
      </c>
      <c r="T7" s="348"/>
      <c r="U7" s="349"/>
      <c r="V7" s="205"/>
    </row>
    <row r="8" spans="1:22" ht="12.75" customHeight="1" x14ac:dyDescent="0.2">
      <c r="A8" s="824" t="str">
        <f>IF(ISBLANK('LIHTC AppFraction'!A8),"",'LIHTC AppFraction'!A8)</f>
        <v/>
      </c>
      <c r="B8" s="876" t="str">
        <f>IF(ISBLANK('LIHTC AppFraction'!B8),"",'LIHTC AppFraction'!B8)</f>
        <v/>
      </c>
      <c r="C8" s="872" t="str">
        <f>IF(ISBLANK('LIHTC AppFraction'!C8),"",'LIHTC AppFraction'!C8)</f>
        <v/>
      </c>
      <c r="D8" s="868">
        <f>'Multiple Building'!E$82</f>
        <v>0</v>
      </c>
      <c r="E8" s="814"/>
      <c r="F8" s="840">
        <f>IF(E8&gt;0,D8*E8,D8)</f>
        <v>0</v>
      </c>
      <c r="G8" s="836" t="str">
        <f>IF(AND(ISNUMBER('LIHTC AppFraction'!J8),ISNUMBER(D8),ISNUMBER(E8)),'LIHTC AppFraction'!J8,"")</f>
        <v/>
      </c>
      <c r="H8" s="815" t="str">
        <f>IF(AND(ISNUMBER('SLIHC AppFraction'!J8),ISNUMBER(D8),ISNUMBER(E8)),'SLIHC AppFraction'!J8,"")</f>
        <v/>
      </c>
      <c r="I8" s="816" t="str">
        <f>IF(G8&lt;&gt;"",F8*G8,"")</f>
        <v/>
      </c>
      <c r="J8" s="848" t="str">
        <f>IF(H8&lt;&gt;"",F8*H8,"")</f>
        <v/>
      </c>
      <c r="K8" s="844"/>
      <c r="L8" s="817"/>
      <c r="M8" s="856"/>
      <c r="N8" s="852" t="str">
        <f t="shared" ref="N8:N9" si="0">IF(I8&lt;&gt;"",I8*M8,"")</f>
        <v/>
      </c>
      <c r="O8" s="864" t="str">
        <f>IF(J8&lt;&gt;"",J8*M8,"")</f>
        <v/>
      </c>
      <c r="P8" s="860" t="str">
        <f>IF(I8&lt;&gt;"",I8/$I$43,"")</f>
        <v/>
      </c>
      <c r="Q8" s="818" t="str">
        <f>IF(I8&lt;&gt;"",$K$1*P8,"")</f>
        <v/>
      </c>
      <c r="R8" s="860" t="str">
        <f>IF(J8&lt;&gt;"",J8/$J$43,"")</f>
        <v/>
      </c>
      <c r="S8" s="818" t="str">
        <f t="shared" ref="S8" si="1">IF(J8&lt;&gt;"",$G$2*R8,"")</f>
        <v/>
      </c>
      <c r="T8" s="350"/>
      <c r="U8" s="351"/>
      <c r="V8" s="205"/>
    </row>
    <row r="9" spans="1:22" ht="12.75" customHeight="1" x14ac:dyDescent="0.2">
      <c r="A9" s="825" t="str">
        <f>IF(ISBLANK('LIHTC AppFraction'!A9),"",'LIHTC AppFraction'!A9)</f>
        <v/>
      </c>
      <c r="B9" s="877" t="str">
        <f>IF(ISBLANK('LIHTC AppFraction'!B9),"",'LIHTC AppFraction'!B9)</f>
        <v/>
      </c>
      <c r="C9" s="873" t="str">
        <f>IF(ISBLANK('LIHTC AppFraction'!C9),"",'LIHTC AppFraction'!C9)</f>
        <v/>
      </c>
      <c r="D9" s="869">
        <f>'Multiple Building'!F$82</f>
        <v>0</v>
      </c>
      <c r="E9" s="819"/>
      <c r="F9" s="841">
        <f t="shared" ref="F9:F42" si="2">IF(E9&gt;0,D9*E9,D9)</f>
        <v>0</v>
      </c>
      <c r="G9" s="837" t="str">
        <f>IF(AND(ISNUMBER('LIHTC AppFraction'!J9),ISNUMBER(D9),ISNUMBER(E9)),'LIHTC AppFraction'!J9,"")</f>
        <v/>
      </c>
      <c r="H9" s="820" t="str">
        <f>IF(AND(ISNUMBER('SLIHC AppFraction'!J9),ISNUMBER(D9),ISNUMBER(E9)),'SLIHC AppFraction'!J9,"")</f>
        <v/>
      </c>
      <c r="I9" s="821" t="str">
        <f t="shared" ref="I9:I16" si="3">IF(G9&lt;&gt;"",F9*G9,"")</f>
        <v/>
      </c>
      <c r="J9" s="849" t="str">
        <f t="shared" ref="J9:J41" si="4">IF(H9&lt;&gt;"",F9*H9,"")</f>
        <v/>
      </c>
      <c r="K9" s="845"/>
      <c r="L9" s="822"/>
      <c r="M9" s="857"/>
      <c r="N9" s="853" t="str">
        <f t="shared" si="0"/>
        <v/>
      </c>
      <c r="O9" s="865" t="str">
        <f t="shared" ref="O9" si="5">IF(J9&lt;&gt;"",J9*M9,"")</f>
        <v/>
      </c>
      <c r="P9" s="861" t="str">
        <f t="shared" ref="P9" si="6">IF(I9&lt;&gt;"",I9/$I$43,"")</f>
        <v/>
      </c>
      <c r="Q9" s="823" t="str">
        <f>IF(I9&lt;&gt;"",$K$1*P9,"")</f>
        <v/>
      </c>
      <c r="R9" s="861" t="str">
        <f t="shared" ref="R9" si="7">IF(J9&lt;&gt;"",J9/$J$43,"")</f>
        <v/>
      </c>
      <c r="S9" s="823" t="str">
        <f t="shared" ref="S9" si="8">IF(J9&lt;&gt;"",$G$2*R9,"")</f>
        <v/>
      </c>
      <c r="T9" s="350"/>
      <c r="U9" s="352"/>
      <c r="V9" s="205"/>
    </row>
    <row r="10" spans="1:22" ht="12.75" customHeight="1" x14ac:dyDescent="0.2">
      <c r="A10" s="825" t="str">
        <f>IF(ISBLANK('LIHTC AppFraction'!A10),"",'LIHTC AppFraction'!A10)</f>
        <v/>
      </c>
      <c r="B10" s="877" t="str">
        <f>IF(ISBLANK('LIHTC AppFraction'!B10),"",'LIHTC AppFraction'!B10)</f>
        <v/>
      </c>
      <c r="C10" s="873" t="str">
        <f>IF(ISBLANK('LIHTC AppFraction'!C10),"",'LIHTC AppFraction'!C10)</f>
        <v/>
      </c>
      <c r="D10" s="869">
        <f>'Multiple Building'!G$82</f>
        <v>0</v>
      </c>
      <c r="E10" s="819"/>
      <c r="F10" s="841">
        <f t="shared" si="2"/>
        <v>0</v>
      </c>
      <c r="G10" s="837" t="str">
        <f>IF(AND(ISNUMBER('LIHTC AppFraction'!J10),ISNUMBER(D10),ISNUMBER(E10)),'LIHTC AppFraction'!J10,"")</f>
        <v/>
      </c>
      <c r="H10" s="820" t="str">
        <f>IF(AND(ISNUMBER('SLIHC AppFraction'!J10),ISNUMBER(D10),ISNUMBER(E10)),'SLIHC AppFraction'!J10,"")</f>
        <v/>
      </c>
      <c r="I10" s="821" t="str">
        <f t="shared" si="3"/>
        <v/>
      </c>
      <c r="J10" s="849" t="str">
        <f t="shared" si="4"/>
        <v/>
      </c>
      <c r="K10" s="845"/>
      <c r="L10" s="822"/>
      <c r="M10" s="857"/>
      <c r="N10" s="853" t="str">
        <f t="shared" ref="N10:N42" si="9">IF(I10&lt;&gt;"",I10*M10,"")</f>
        <v/>
      </c>
      <c r="O10" s="865" t="str">
        <f t="shared" ref="O10:O42" si="10">IF(J10&lt;&gt;"",J10*M10,"")</f>
        <v/>
      </c>
      <c r="P10" s="861" t="str">
        <f t="shared" ref="P10:P42" si="11">IF(I10&lt;&gt;"",I10/$I$43,"")</f>
        <v/>
      </c>
      <c r="Q10" s="823" t="str">
        <f t="shared" ref="Q10:Q42" si="12">IF(I10&lt;&gt;"",$K$1*P10,"")</f>
        <v/>
      </c>
      <c r="R10" s="861" t="str">
        <f t="shared" ref="R10:R42" si="13">IF(J10&lt;&gt;"",J10/$J$43,"")</f>
        <v/>
      </c>
      <c r="S10" s="823" t="str">
        <f t="shared" ref="S10:S42" si="14">IF(J10&lt;&gt;"",$G$2*R10,"")</f>
        <v/>
      </c>
      <c r="T10" s="350"/>
      <c r="U10" s="352"/>
      <c r="V10" s="205"/>
    </row>
    <row r="11" spans="1:22" ht="12.75" customHeight="1" x14ac:dyDescent="0.2">
      <c r="A11" s="825" t="str">
        <f>IF(ISBLANK('LIHTC AppFraction'!A11),"",'LIHTC AppFraction'!A11)</f>
        <v xml:space="preserve"> </v>
      </c>
      <c r="B11" s="877" t="str">
        <f>IF(ISBLANK('LIHTC AppFraction'!B11),"",'LIHTC AppFraction'!B11)</f>
        <v/>
      </c>
      <c r="C11" s="873" t="str">
        <f>IF(ISBLANK('LIHTC AppFraction'!C11),"",'LIHTC AppFraction'!C11)</f>
        <v/>
      </c>
      <c r="D11" s="869">
        <f>'Multiple Building'!H$82</f>
        <v>0</v>
      </c>
      <c r="E11" s="819"/>
      <c r="F11" s="841">
        <f t="shared" si="2"/>
        <v>0</v>
      </c>
      <c r="G11" s="837" t="str">
        <f>IF(AND(ISNUMBER('LIHTC AppFraction'!J11),ISNUMBER(D11),ISNUMBER(E11)),'LIHTC AppFraction'!J11,"")</f>
        <v/>
      </c>
      <c r="H11" s="820" t="str">
        <f>IF(AND(ISNUMBER('SLIHC AppFraction'!J11),ISNUMBER(D11),ISNUMBER(E11)),'SLIHC AppFraction'!J11,"")</f>
        <v/>
      </c>
      <c r="I11" s="821" t="str">
        <f t="shared" si="3"/>
        <v/>
      </c>
      <c r="J11" s="849" t="str">
        <f t="shared" si="4"/>
        <v/>
      </c>
      <c r="K11" s="845"/>
      <c r="L11" s="822"/>
      <c r="M11" s="857"/>
      <c r="N11" s="853" t="str">
        <f t="shared" si="9"/>
        <v/>
      </c>
      <c r="O11" s="865" t="str">
        <f t="shared" si="10"/>
        <v/>
      </c>
      <c r="P11" s="861" t="str">
        <f t="shared" si="11"/>
        <v/>
      </c>
      <c r="Q11" s="823" t="str">
        <f t="shared" si="12"/>
        <v/>
      </c>
      <c r="R11" s="861" t="str">
        <f t="shared" si="13"/>
        <v/>
      </c>
      <c r="S11" s="823" t="str">
        <f t="shared" si="14"/>
        <v/>
      </c>
      <c r="T11" s="350"/>
      <c r="U11" s="352"/>
      <c r="V11" s="205"/>
    </row>
    <row r="12" spans="1:22" ht="12.75" customHeight="1" x14ac:dyDescent="0.2">
      <c r="A12" s="825" t="str">
        <f>IF(ISBLANK('LIHTC AppFraction'!A12),"",'LIHTC AppFraction'!A12)</f>
        <v xml:space="preserve"> </v>
      </c>
      <c r="B12" s="877" t="str">
        <f>IF(ISBLANK('LIHTC AppFraction'!B12),"",'LIHTC AppFraction'!B12)</f>
        <v/>
      </c>
      <c r="C12" s="873" t="str">
        <f>IF(ISBLANK('LIHTC AppFraction'!C12),"",'LIHTC AppFraction'!C12)</f>
        <v/>
      </c>
      <c r="D12" s="869">
        <f>'Multiple Building'!I$82</f>
        <v>0</v>
      </c>
      <c r="E12" s="819"/>
      <c r="F12" s="841">
        <f t="shared" si="2"/>
        <v>0</v>
      </c>
      <c r="G12" s="837" t="str">
        <f>IF(AND(ISNUMBER('LIHTC AppFraction'!J12),ISNUMBER(D12),ISNUMBER(E12)),'LIHTC AppFraction'!J12,"")</f>
        <v/>
      </c>
      <c r="H12" s="820" t="str">
        <f>IF(AND(ISNUMBER('SLIHC AppFraction'!J12),ISNUMBER(D12),ISNUMBER(E12)),'SLIHC AppFraction'!J12,"")</f>
        <v/>
      </c>
      <c r="I12" s="821" t="str">
        <f t="shared" si="3"/>
        <v/>
      </c>
      <c r="J12" s="849" t="str">
        <f t="shared" si="4"/>
        <v/>
      </c>
      <c r="K12" s="845"/>
      <c r="L12" s="822"/>
      <c r="M12" s="857"/>
      <c r="N12" s="853" t="str">
        <f t="shared" si="9"/>
        <v/>
      </c>
      <c r="O12" s="865" t="str">
        <f t="shared" si="10"/>
        <v/>
      </c>
      <c r="P12" s="861" t="str">
        <f t="shared" si="11"/>
        <v/>
      </c>
      <c r="Q12" s="823" t="str">
        <f t="shared" si="12"/>
        <v/>
      </c>
      <c r="R12" s="861" t="str">
        <f t="shared" si="13"/>
        <v/>
      </c>
      <c r="S12" s="823" t="str">
        <f t="shared" si="14"/>
        <v/>
      </c>
      <c r="T12" s="350"/>
      <c r="U12" s="352"/>
      <c r="V12" s="205"/>
    </row>
    <row r="13" spans="1:22" ht="12.75" customHeight="1" x14ac:dyDescent="0.2">
      <c r="A13" s="825" t="str">
        <f>IF(ISBLANK('LIHTC AppFraction'!A13),"",'LIHTC AppFraction'!A13)</f>
        <v xml:space="preserve"> </v>
      </c>
      <c r="B13" s="877" t="str">
        <f>IF(ISBLANK('LIHTC AppFraction'!B13),"",'LIHTC AppFraction'!B13)</f>
        <v/>
      </c>
      <c r="C13" s="873" t="str">
        <f>IF(ISBLANK('LIHTC AppFraction'!C13),"",'LIHTC AppFraction'!C13)</f>
        <v/>
      </c>
      <c r="D13" s="869">
        <f>'Multiple Building'!J$82</f>
        <v>0</v>
      </c>
      <c r="E13" s="819"/>
      <c r="F13" s="841">
        <f t="shared" si="2"/>
        <v>0</v>
      </c>
      <c r="G13" s="837" t="str">
        <f>IF(AND(ISNUMBER('LIHTC AppFraction'!J13),ISNUMBER(D13),ISNUMBER(E13)),'LIHTC AppFraction'!J13,"")</f>
        <v/>
      </c>
      <c r="H13" s="820" t="str">
        <f>IF(AND(ISNUMBER('SLIHC AppFraction'!J13),ISNUMBER(D13),ISNUMBER(E13)),'SLIHC AppFraction'!J13,"")</f>
        <v/>
      </c>
      <c r="I13" s="821" t="str">
        <f t="shared" si="3"/>
        <v/>
      </c>
      <c r="J13" s="849" t="str">
        <f t="shared" si="4"/>
        <v/>
      </c>
      <c r="K13" s="845"/>
      <c r="L13" s="822"/>
      <c r="M13" s="857"/>
      <c r="N13" s="853" t="str">
        <f t="shared" si="9"/>
        <v/>
      </c>
      <c r="O13" s="865" t="str">
        <f t="shared" si="10"/>
        <v/>
      </c>
      <c r="P13" s="861" t="str">
        <f t="shared" si="11"/>
        <v/>
      </c>
      <c r="Q13" s="823" t="str">
        <f t="shared" si="12"/>
        <v/>
      </c>
      <c r="R13" s="861" t="str">
        <f t="shared" si="13"/>
        <v/>
      </c>
      <c r="S13" s="823" t="str">
        <f t="shared" si="14"/>
        <v/>
      </c>
      <c r="T13" s="350"/>
      <c r="U13" s="352"/>
      <c r="V13" s="205"/>
    </row>
    <row r="14" spans="1:22" ht="12.75" customHeight="1" x14ac:dyDescent="0.2">
      <c r="A14" s="825" t="str">
        <f>IF(ISBLANK('LIHTC AppFraction'!A14),"",'LIHTC AppFraction'!A14)</f>
        <v xml:space="preserve"> </v>
      </c>
      <c r="B14" s="877" t="str">
        <f>IF(ISBLANK('LIHTC AppFraction'!B14),"",'LIHTC AppFraction'!B14)</f>
        <v/>
      </c>
      <c r="C14" s="873" t="str">
        <f>IF(ISBLANK('LIHTC AppFraction'!C14),"",'LIHTC AppFraction'!C14)</f>
        <v/>
      </c>
      <c r="D14" s="869">
        <f>'Multiple Building'!K$82</f>
        <v>0</v>
      </c>
      <c r="E14" s="819"/>
      <c r="F14" s="841">
        <f t="shared" si="2"/>
        <v>0</v>
      </c>
      <c r="G14" s="837" t="str">
        <f>IF(AND(ISNUMBER('LIHTC AppFraction'!J14),ISNUMBER(D14),ISNUMBER(E14)),'LIHTC AppFraction'!J14,"")</f>
        <v/>
      </c>
      <c r="H14" s="820" t="str">
        <f>IF(AND(ISNUMBER('SLIHC AppFraction'!J14),ISNUMBER(D14),ISNUMBER(E14)),'SLIHC AppFraction'!J14,"")</f>
        <v/>
      </c>
      <c r="I14" s="821" t="str">
        <f t="shared" si="3"/>
        <v/>
      </c>
      <c r="J14" s="849" t="str">
        <f t="shared" si="4"/>
        <v/>
      </c>
      <c r="K14" s="845"/>
      <c r="L14" s="822"/>
      <c r="M14" s="857"/>
      <c r="N14" s="853" t="str">
        <f t="shared" si="9"/>
        <v/>
      </c>
      <c r="O14" s="865" t="str">
        <f t="shared" si="10"/>
        <v/>
      </c>
      <c r="P14" s="861" t="str">
        <f t="shared" si="11"/>
        <v/>
      </c>
      <c r="Q14" s="823" t="str">
        <f t="shared" si="12"/>
        <v/>
      </c>
      <c r="R14" s="861" t="str">
        <f t="shared" si="13"/>
        <v/>
      </c>
      <c r="S14" s="823" t="str">
        <f t="shared" si="14"/>
        <v/>
      </c>
      <c r="T14" s="350"/>
      <c r="U14" s="352"/>
      <c r="V14" s="205"/>
    </row>
    <row r="15" spans="1:22" ht="12.75" customHeight="1" x14ac:dyDescent="0.2">
      <c r="A15" s="825" t="str">
        <f>IF(ISBLANK('LIHTC AppFraction'!A15),"",'LIHTC AppFraction'!A15)</f>
        <v xml:space="preserve"> </v>
      </c>
      <c r="B15" s="877" t="str">
        <f>IF(ISBLANK('LIHTC AppFraction'!B15),"",'LIHTC AppFraction'!B15)</f>
        <v/>
      </c>
      <c r="C15" s="873" t="str">
        <f>IF(ISBLANK('LIHTC AppFraction'!C15),"",'LIHTC AppFraction'!C15)</f>
        <v/>
      </c>
      <c r="D15" s="869">
        <f>'Multiple Building'!L$82</f>
        <v>0</v>
      </c>
      <c r="E15" s="819"/>
      <c r="F15" s="841">
        <f t="shared" si="2"/>
        <v>0</v>
      </c>
      <c r="G15" s="837" t="str">
        <f>IF(AND(ISNUMBER('LIHTC AppFraction'!J15),ISNUMBER(D15),ISNUMBER(E15)),'LIHTC AppFraction'!J15,"")</f>
        <v/>
      </c>
      <c r="H15" s="820" t="str">
        <f>IF(AND(ISNUMBER('SLIHC AppFraction'!J15),ISNUMBER(D15),ISNUMBER(E15)),'SLIHC AppFraction'!J15,"")</f>
        <v/>
      </c>
      <c r="I15" s="821" t="str">
        <f t="shared" si="3"/>
        <v/>
      </c>
      <c r="J15" s="849" t="str">
        <f t="shared" si="4"/>
        <v/>
      </c>
      <c r="K15" s="845"/>
      <c r="L15" s="822"/>
      <c r="M15" s="857"/>
      <c r="N15" s="853" t="str">
        <f t="shared" si="9"/>
        <v/>
      </c>
      <c r="O15" s="865" t="str">
        <f t="shared" si="10"/>
        <v/>
      </c>
      <c r="P15" s="861" t="str">
        <f t="shared" si="11"/>
        <v/>
      </c>
      <c r="Q15" s="823" t="str">
        <f t="shared" si="12"/>
        <v/>
      </c>
      <c r="R15" s="861" t="str">
        <f t="shared" si="13"/>
        <v/>
      </c>
      <c r="S15" s="823" t="str">
        <f t="shared" si="14"/>
        <v/>
      </c>
      <c r="T15" s="350"/>
      <c r="U15" s="352"/>
      <c r="V15" s="205"/>
    </row>
    <row r="16" spans="1:22" ht="12.75" customHeight="1" x14ac:dyDescent="0.2">
      <c r="A16" s="825" t="str">
        <f>IF(ISBLANK('LIHTC AppFraction'!A16),"",'LIHTC AppFraction'!A16)</f>
        <v xml:space="preserve"> </v>
      </c>
      <c r="B16" s="877" t="str">
        <f>IF(ISBLANK('LIHTC AppFraction'!B16),"",'LIHTC AppFraction'!B16)</f>
        <v/>
      </c>
      <c r="C16" s="873" t="str">
        <f>IF(ISBLANK('LIHTC AppFraction'!C16),"",'LIHTC AppFraction'!C16)</f>
        <v/>
      </c>
      <c r="D16" s="869">
        <f>'Multiple Building'!M$82</f>
        <v>0</v>
      </c>
      <c r="E16" s="819"/>
      <c r="F16" s="841">
        <f t="shared" si="2"/>
        <v>0</v>
      </c>
      <c r="G16" s="837" t="str">
        <f>IF(AND(ISNUMBER('LIHTC AppFraction'!J16),ISNUMBER(D16),ISNUMBER(E16)),'LIHTC AppFraction'!J16,"")</f>
        <v/>
      </c>
      <c r="H16" s="820" t="str">
        <f>IF(AND(ISNUMBER('SLIHC AppFraction'!J16),ISNUMBER(D16),ISNUMBER(E16)),'SLIHC AppFraction'!J16,"")</f>
        <v/>
      </c>
      <c r="I16" s="821" t="str">
        <f t="shared" si="3"/>
        <v/>
      </c>
      <c r="J16" s="849" t="str">
        <f t="shared" si="4"/>
        <v/>
      </c>
      <c r="K16" s="845"/>
      <c r="L16" s="822"/>
      <c r="M16" s="857"/>
      <c r="N16" s="853" t="str">
        <f t="shared" si="9"/>
        <v/>
      </c>
      <c r="O16" s="865" t="str">
        <f t="shared" si="10"/>
        <v/>
      </c>
      <c r="P16" s="861" t="str">
        <f t="shared" si="11"/>
        <v/>
      </c>
      <c r="Q16" s="823" t="str">
        <f t="shared" si="12"/>
        <v/>
      </c>
      <c r="R16" s="861" t="str">
        <f t="shared" si="13"/>
        <v/>
      </c>
      <c r="S16" s="823" t="str">
        <f t="shared" si="14"/>
        <v/>
      </c>
      <c r="T16" s="350"/>
      <c r="U16" s="352"/>
      <c r="V16" s="205"/>
    </row>
    <row r="17" spans="1:22" ht="12.75" customHeight="1" x14ac:dyDescent="0.2">
      <c r="A17" s="825" t="str">
        <f>IF(ISBLANK('LIHTC AppFraction'!A17),"",'LIHTC AppFraction'!A17)</f>
        <v xml:space="preserve"> </v>
      </c>
      <c r="B17" s="877" t="str">
        <f>IF(ISBLANK('LIHTC AppFraction'!B17),"",'LIHTC AppFraction'!B17)</f>
        <v/>
      </c>
      <c r="C17" s="873" t="str">
        <f>IF(ISBLANK('LIHTC AppFraction'!C17),"",'LIHTC AppFraction'!C17)</f>
        <v/>
      </c>
      <c r="D17" s="869">
        <f>'Multiple Building'!N$82</f>
        <v>0</v>
      </c>
      <c r="E17" s="819"/>
      <c r="F17" s="841">
        <f t="shared" si="2"/>
        <v>0</v>
      </c>
      <c r="G17" s="837" t="str">
        <f>IF(AND(ISNUMBER('LIHTC AppFraction'!J17),ISNUMBER(D17),ISNUMBER(E17)),'LIHTC AppFraction'!J17,"")</f>
        <v/>
      </c>
      <c r="H17" s="820" t="str">
        <f>IF(AND(ISNUMBER('SLIHC AppFraction'!J17),ISNUMBER(D17),ISNUMBER(E17)),'SLIHC AppFraction'!J17,"")</f>
        <v/>
      </c>
      <c r="I17" s="821" t="str">
        <f t="shared" ref="I17:I41" si="15">IF(G17&lt;&gt;"",F17*G17,"")</f>
        <v/>
      </c>
      <c r="J17" s="849" t="str">
        <f t="shared" si="4"/>
        <v/>
      </c>
      <c r="K17" s="845"/>
      <c r="L17" s="822"/>
      <c r="M17" s="857"/>
      <c r="N17" s="853" t="str">
        <f t="shared" si="9"/>
        <v/>
      </c>
      <c r="O17" s="865" t="str">
        <f t="shared" si="10"/>
        <v/>
      </c>
      <c r="P17" s="861" t="str">
        <f t="shared" si="11"/>
        <v/>
      </c>
      <c r="Q17" s="823" t="str">
        <f t="shared" si="12"/>
        <v/>
      </c>
      <c r="R17" s="861" t="str">
        <f t="shared" si="13"/>
        <v/>
      </c>
      <c r="S17" s="823" t="str">
        <f t="shared" si="14"/>
        <v/>
      </c>
      <c r="T17" s="350"/>
      <c r="U17" s="352"/>
      <c r="V17" s="205"/>
    </row>
    <row r="18" spans="1:22" ht="12.75" customHeight="1" x14ac:dyDescent="0.2">
      <c r="A18" s="825" t="str">
        <f>IF(ISBLANK('LIHTC AppFraction'!A18),"",'LIHTC AppFraction'!A18)</f>
        <v xml:space="preserve"> </v>
      </c>
      <c r="B18" s="877" t="str">
        <f>IF(ISBLANK('LIHTC AppFraction'!B18),"",'LIHTC AppFraction'!B18)</f>
        <v/>
      </c>
      <c r="C18" s="873" t="str">
        <f>IF(ISBLANK('LIHTC AppFraction'!C18),"",'LIHTC AppFraction'!C18)</f>
        <v/>
      </c>
      <c r="D18" s="869">
        <f>'Multiple Building'!O$82</f>
        <v>0</v>
      </c>
      <c r="E18" s="819"/>
      <c r="F18" s="841">
        <f t="shared" si="2"/>
        <v>0</v>
      </c>
      <c r="G18" s="837" t="str">
        <f>IF(AND(ISNUMBER('LIHTC AppFraction'!J18),ISNUMBER(D18),ISNUMBER(E18)),'LIHTC AppFraction'!J18,"")</f>
        <v/>
      </c>
      <c r="H18" s="820" t="str">
        <f>IF(AND(ISNUMBER('SLIHC AppFraction'!J18),ISNUMBER(D18),ISNUMBER(E18)),'SLIHC AppFraction'!J18,"")</f>
        <v/>
      </c>
      <c r="I18" s="821" t="str">
        <f t="shared" si="15"/>
        <v/>
      </c>
      <c r="J18" s="849" t="str">
        <f t="shared" si="4"/>
        <v/>
      </c>
      <c r="K18" s="845"/>
      <c r="L18" s="822"/>
      <c r="M18" s="857"/>
      <c r="N18" s="853" t="str">
        <f t="shared" si="9"/>
        <v/>
      </c>
      <c r="O18" s="865" t="str">
        <f t="shared" si="10"/>
        <v/>
      </c>
      <c r="P18" s="861" t="str">
        <f t="shared" si="11"/>
        <v/>
      </c>
      <c r="Q18" s="823" t="str">
        <f t="shared" si="12"/>
        <v/>
      </c>
      <c r="R18" s="861" t="str">
        <f t="shared" si="13"/>
        <v/>
      </c>
      <c r="S18" s="823" t="str">
        <f t="shared" si="14"/>
        <v/>
      </c>
      <c r="T18" s="350"/>
      <c r="U18" s="352"/>
      <c r="V18" s="205"/>
    </row>
    <row r="19" spans="1:22" ht="12.75" customHeight="1" x14ac:dyDescent="0.2">
      <c r="A19" s="825" t="str">
        <f>IF(ISBLANK('LIHTC AppFraction'!A19),"",'LIHTC AppFraction'!A19)</f>
        <v xml:space="preserve"> </v>
      </c>
      <c r="B19" s="877" t="str">
        <f>IF(ISBLANK('LIHTC AppFraction'!B19),"",'LIHTC AppFraction'!B19)</f>
        <v/>
      </c>
      <c r="C19" s="873" t="str">
        <f>IF(ISBLANK('LIHTC AppFraction'!C19),"",'LIHTC AppFraction'!C19)</f>
        <v/>
      </c>
      <c r="D19" s="869">
        <f>'Multiple Building'!P$82</f>
        <v>0</v>
      </c>
      <c r="E19" s="819"/>
      <c r="F19" s="841">
        <f t="shared" si="2"/>
        <v>0</v>
      </c>
      <c r="G19" s="837" t="str">
        <f>IF(AND(ISNUMBER('LIHTC AppFraction'!J19),ISNUMBER(D19),ISNUMBER(E19)),'LIHTC AppFraction'!J19,"")</f>
        <v/>
      </c>
      <c r="H19" s="820" t="str">
        <f>IF(AND(ISNUMBER('SLIHC AppFraction'!J19),ISNUMBER(D19),ISNUMBER(E19)),'SLIHC AppFraction'!J19,"")</f>
        <v/>
      </c>
      <c r="I19" s="821" t="str">
        <f t="shared" si="15"/>
        <v/>
      </c>
      <c r="J19" s="849" t="str">
        <f t="shared" si="4"/>
        <v/>
      </c>
      <c r="K19" s="845"/>
      <c r="L19" s="822"/>
      <c r="M19" s="857"/>
      <c r="N19" s="853" t="str">
        <f t="shared" si="9"/>
        <v/>
      </c>
      <c r="O19" s="865" t="str">
        <f t="shared" si="10"/>
        <v/>
      </c>
      <c r="P19" s="861" t="str">
        <f t="shared" si="11"/>
        <v/>
      </c>
      <c r="Q19" s="823" t="str">
        <f t="shared" si="12"/>
        <v/>
      </c>
      <c r="R19" s="861" t="str">
        <f t="shared" si="13"/>
        <v/>
      </c>
      <c r="S19" s="823" t="str">
        <f t="shared" si="14"/>
        <v/>
      </c>
      <c r="T19" s="350"/>
      <c r="U19" s="352"/>
      <c r="V19" s="205"/>
    </row>
    <row r="20" spans="1:22" ht="12.75" customHeight="1" x14ac:dyDescent="0.2">
      <c r="A20" s="825" t="str">
        <f>IF(ISBLANK('LIHTC AppFraction'!A20),"",'LIHTC AppFraction'!A20)</f>
        <v xml:space="preserve"> </v>
      </c>
      <c r="B20" s="877" t="str">
        <f>IF(ISBLANK('LIHTC AppFraction'!B20),"",'LIHTC AppFraction'!B20)</f>
        <v/>
      </c>
      <c r="C20" s="873" t="str">
        <f>IF(ISBLANK('LIHTC AppFraction'!C20),"",'LIHTC AppFraction'!C20)</f>
        <v/>
      </c>
      <c r="D20" s="869">
        <f>'Multiple Building'!Q$82</f>
        <v>0</v>
      </c>
      <c r="E20" s="819"/>
      <c r="F20" s="841">
        <f t="shared" si="2"/>
        <v>0</v>
      </c>
      <c r="G20" s="837" t="str">
        <f>IF(AND(ISNUMBER('LIHTC AppFraction'!J20),ISNUMBER(D20),ISNUMBER(E20)),'LIHTC AppFraction'!J20,"")</f>
        <v/>
      </c>
      <c r="H20" s="820" t="str">
        <f>IF(AND(ISNUMBER('SLIHC AppFraction'!J20),ISNUMBER(D20),ISNUMBER(E20)),'SLIHC AppFraction'!J20,"")</f>
        <v/>
      </c>
      <c r="I20" s="821" t="str">
        <f t="shared" si="15"/>
        <v/>
      </c>
      <c r="J20" s="849" t="str">
        <f t="shared" si="4"/>
        <v/>
      </c>
      <c r="K20" s="845"/>
      <c r="L20" s="822"/>
      <c r="M20" s="857"/>
      <c r="N20" s="853" t="str">
        <f t="shared" si="9"/>
        <v/>
      </c>
      <c r="O20" s="865" t="str">
        <f t="shared" si="10"/>
        <v/>
      </c>
      <c r="P20" s="861" t="str">
        <f t="shared" si="11"/>
        <v/>
      </c>
      <c r="Q20" s="823" t="str">
        <f t="shared" si="12"/>
        <v/>
      </c>
      <c r="R20" s="861" t="str">
        <f t="shared" si="13"/>
        <v/>
      </c>
      <c r="S20" s="823" t="str">
        <f t="shared" si="14"/>
        <v/>
      </c>
      <c r="T20" s="350"/>
      <c r="U20" s="352"/>
      <c r="V20" s="205"/>
    </row>
    <row r="21" spans="1:22" ht="12.75" customHeight="1" x14ac:dyDescent="0.2">
      <c r="A21" s="825" t="str">
        <f>IF(ISBLANK('LIHTC AppFraction'!A21),"",'LIHTC AppFraction'!A21)</f>
        <v xml:space="preserve"> </v>
      </c>
      <c r="B21" s="877" t="str">
        <f>IF(ISBLANK('LIHTC AppFraction'!B21),"",'LIHTC AppFraction'!B21)</f>
        <v/>
      </c>
      <c r="C21" s="873" t="str">
        <f>IF(ISBLANK('LIHTC AppFraction'!C21),"",'LIHTC AppFraction'!C21)</f>
        <v/>
      </c>
      <c r="D21" s="869">
        <f>'Multiple Building'!R$82</f>
        <v>0</v>
      </c>
      <c r="E21" s="819"/>
      <c r="F21" s="841">
        <f t="shared" si="2"/>
        <v>0</v>
      </c>
      <c r="G21" s="837" t="str">
        <f>IF(AND(ISNUMBER('LIHTC AppFraction'!J21),ISNUMBER(D21),ISNUMBER(E21)),'LIHTC AppFraction'!J21,"")</f>
        <v/>
      </c>
      <c r="H21" s="820" t="str">
        <f>IF(AND(ISNUMBER('SLIHC AppFraction'!J21),ISNUMBER(D21),ISNUMBER(E21)),'SLIHC AppFraction'!J21,"")</f>
        <v/>
      </c>
      <c r="I21" s="821" t="str">
        <f t="shared" si="15"/>
        <v/>
      </c>
      <c r="J21" s="849" t="str">
        <f t="shared" si="4"/>
        <v/>
      </c>
      <c r="K21" s="845"/>
      <c r="L21" s="822"/>
      <c r="M21" s="857"/>
      <c r="N21" s="853" t="str">
        <f t="shared" si="9"/>
        <v/>
      </c>
      <c r="O21" s="865" t="str">
        <f t="shared" si="10"/>
        <v/>
      </c>
      <c r="P21" s="861" t="str">
        <f t="shared" si="11"/>
        <v/>
      </c>
      <c r="Q21" s="823" t="str">
        <f t="shared" si="12"/>
        <v/>
      </c>
      <c r="R21" s="861" t="str">
        <f t="shared" si="13"/>
        <v/>
      </c>
      <c r="S21" s="823" t="str">
        <f t="shared" si="14"/>
        <v/>
      </c>
      <c r="T21" s="350"/>
      <c r="U21" s="352"/>
      <c r="V21" s="205"/>
    </row>
    <row r="22" spans="1:22" ht="12.75" customHeight="1" x14ac:dyDescent="0.2">
      <c r="A22" s="825" t="str">
        <f>IF(ISBLANK('LIHTC AppFraction'!A22),"",'LIHTC AppFraction'!A22)</f>
        <v xml:space="preserve"> </v>
      </c>
      <c r="B22" s="877" t="str">
        <f>IF(ISBLANK('LIHTC AppFraction'!B22),"",'LIHTC AppFraction'!B22)</f>
        <v/>
      </c>
      <c r="C22" s="873" t="str">
        <f>IF(ISBLANK('LIHTC AppFraction'!C22),"",'LIHTC AppFraction'!C22)</f>
        <v/>
      </c>
      <c r="D22" s="869">
        <f>'Multiple Building'!S$82</f>
        <v>0</v>
      </c>
      <c r="E22" s="819"/>
      <c r="F22" s="841">
        <f t="shared" si="2"/>
        <v>0</v>
      </c>
      <c r="G22" s="837" t="str">
        <f>IF(AND(ISNUMBER('LIHTC AppFraction'!J22),ISNUMBER(D22),ISNUMBER(E22)),'LIHTC AppFraction'!J22,"")</f>
        <v/>
      </c>
      <c r="H22" s="820" t="str">
        <f>IF(AND(ISNUMBER('SLIHC AppFraction'!J22),ISNUMBER(D22),ISNUMBER(E22)),'SLIHC AppFraction'!J22,"")</f>
        <v/>
      </c>
      <c r="I22" s="821" t="str">
        <f t="shared" si="15"/>
        <v/>
      </c>
      <c r="J22" s="849" t="str">
        <f t="shared" si="4"/>
        <v/>
      </c>
      <c r="K22" s="845"/>
      <c r="L22" s="822"/>
      <c r="M22" s="857"/>
      <c r="N22" s="853" t="str">
        <f t="shared" si="9"/>
        <v/>
      </c>
      <c r="O22" s="865" t="str">
        <f t="shared" si="10"/>
        <v/>
      </c>
      <c r="P22" s="861" t="str">
        <f t="shared" si="11"/>
        <v/>
      </c>
      <c r="Q22" s="823" t="str">
        <f t="shared" si="12"/>
        <v/>
      </c>
      <c r="R22" s="861" t="str">
        <f t="shared" si="13"/>
        <v/>
      </c>
      <c r="S22" s="823" t="str">
        <f t="shared" si="14"/>
        <v/>
      </c>
      <c r="T22" s="350"/>
      <c r="U22" s="352"/>
      <c r="V22" s="205"/>
    </row>
    <row r="23" spans="1:22" ht="12.75" customHeight="1" x14ac:dyDescent="0.2">
      <c r="A23" s="825" t="str">
        <f>IF(ISBLANK('LIHTC AppFraction'!A23),"",'LIHTC AppFraction'!A23)</f>
        <v xml:space="preserve"> </v>
      </c>
      <c r="B23" s="877" t="str">
        <f>IF(ISBLANK('LIHTC AppFraction'!B23),"",'LIHTC AppFraction'!B23)</f>
        <v/>
      </c>
      <c r="C23" s="873" t="str">
        <f>IF(ISBLANK('LIHTC AppFraction'!C23),"",'LIHTC AppFraction'!C23)</f>
        <v/>
      </c>
      <c r="D23" s="869">
        <f>'Multiple Building'!T$82</f>
        <v>0</v>
      </c>
      <c r="E23" s="819"/>
      <c r="F23" s="841">
        <f t="shared" si="2"/>
        <v>0</v>
      </c>
      <c r="G23" s="837" t="str">
        <f>IF(AND(ISNUMBER('LIHTC AppFraction'!J23),ISNUMBER(D23),ISNUMBER(E23)),'LIHTC AppFraction'!J23,"")</f>
        <v/>
      </c>
      <c r="H23" s="820" t="str">
        <f>IF(AND(ISNUMBER('SLIHC AppFraction'!J23),ISNUMBER(D23),ISNUMBER(E23)),'SLIHC AppFraction'!J23,"")</f>
        <v/>
      </c>
      <c r="I23" s="821" t="str">
        <f t="shared" si="15"/>
        <v/>
      </c>
      <c r="J23" s="849" t="str">
        <f t="shared" si="4"/>
        <v/>
      </c>
      <c r="K23" s="845"/>
      <c r="L23" s="822"/>
      <c r="M23" s="857"/>
      <c r="N23" s="853" t="str">
        <f t="shared" si="9"/>
        <v/>
      </c>
      <c r="O23" s="865" t="str">
        <f t="shared" si="10"/>
        <v/>
      </c>
      <c r="P23" s="861" t="str">
        <f t="shared" si="11"/>
        <v/>
      </c>
      <c r="Q23" s="823" t="str">
        <f t="shared" si="12"/>
        <v/>
      </c>
      <c r="R23" s="861" t="str">
        <f t="shared" si="13"/>
        <v/>
      </c>
      <c r="S23" s="823" t="str">
        <f t="shared" si="14"/>
        <v/>
      </c>
      <c r="T23" s="350"/>
      <c r="U23" s="352"/>
      <c r="V23" s="205"/>
    </row>
    <row r="24" spans="1:22" ht="12.75" customHeight="1" x14ac:dyDescent="0.2">
      <c r="A24" s="825" t="str">
        <f>IF(ISBLANK('LIHTC AppFraction'!A24),"",'LIHTC AppFraction'!A24)</f>
        <v xml:space="preserve"> </v>
      </c>
      <c r="B24" s="877" t="str">
        <f>IF(ISBLANK('LIHTC AppFraction'!B24),"",'LIHTC AppFraction'!B24)</f>
        <v/>
      </c>
      <c r="C24" s="873" t="str">
        <f>IF(ISBLANK('LIHTC AppFraction'!C24),"",'LIHTC AppFraction'!C24)</f>
        <v/>
      </c>
      <c r="D24" s="869">
        <f>'Multiple Building'!U$82</f>
        <v>0</v>
      </c>
      <c r="E24" s="819"/>
      <c r="F24" s="841">
        <f t="shared" si="2"/>
        <v>0</v>
      </c>
      <c r="G24" s="837" t="str">
        <f>IF(AND(ISNUMBER('LIHTC AppFraction'!J24),ISNUMBER(D24),ISNUMBER(E24)),'LIHTC AppFraction'!J24,"")</f>
        <v/>
      </c>
      <c r="H24" s="820" t="str">
        <f>IF(AND(ISNUMBER('SLIHC AppFraction'!J24),ISNUMBER(D24),ISNUMBER(E24)),'SLIHC AppFraction'!J24,"")</f>
        <v/>
      </c>
      <c r="I24" s="821" t="str">
        <f t="shared" si="15"/>
        <v/>
      </c>
      <c r="J24" s="849" t="str">
        <f t="shared" si="4"/>
        <v/>
      </c>
      <c r="K24" s="845"/>
      <c r="L24" s="822"/>
      <c r="M24" s="857"/>
      <c r="N24" s="853" t="str">
        <f t="shared" si="9"/>
        <v/>
      </c>
      <c r="O24" s="865" t="str">
        <f t="shared" si="10"/>
        <v/>
      </c>
      <c r="P24" s="861" t="str">
        <f t="shared" si="11"/>
        <v/>
      </c>
      <c r="Q24" s="823" t="str">
        <f t="shared" si="12"/>
        <v/>
      </c>
      <c r="R24" s="861" t="str">
        <f t="shared" si="13"/>
        <v/>
      </c>
      <c r="S24" s="823" t="str">
        <f t="shared" si="14"/>
        <v/>
      </c>
      <c r="T24" s="350"/>
      <c r="U24" s="352"/>
      <c r="V24" s="205"/>
    </row>
    <row r="25" spans="1:22" ht="12.75" customHeight="1" x14ac:dyDescent="0.2">
      <c r="A25" s="825" t="str">
        <f>IF(ISBLANK('LIHTC AppFraction'!A25),"",'LIHTC AppFraction'!A25)</f>
        <v xml:space="preserve"> </v>
      </c>
      <c r="B25" s="877" t="str">
        <f>IF(ISBLANK('LIHTC AppFraction'!B25),"",'LIHTC AppFraction'!B25)</f>
        <v/>
      </c>
      <c r="C25" s="873" t="str">
        <f>IF(ISBLANK('LIHTC AppFraction'!C25),"",'LIHTC AppFraction'!C25)</f>
        <v/>
      </c>
      <c r="D25" s="869">
        <f>'Multiple Building'!V$82</f>
        <v>0</v>
      </c>
      <c r="E25" s="819"/>
      <c r="F25" s="841">
        <f t="shared" si="2"/>
        <v>0</v>
      </c>
      <c r="G25" s="837" t="str">
        <f>IF(AND(ISNUMBER('LIHTC AppFraction'!J25),ISNUMBER(D25),ISNUMBER(E25)),'LIHTC AppFraction'!J25,"")</f>
        <v/>
      </c>
      <c r="H25" s="820" t="str">
        <f>IF(AND(ISNUMBER('SLIHC AppFraction'!J25),ISNUMBER(D25),ISNUMBER(E25)),'SLIHC AppFraction'!J25,"")</f>
        <v/>
      </c>
      <c r="I25" s="821" t="str">
        <f t="shared" si="15"/>
        <v/>
      </c>
      <c r="J25" s="849" t="str">
        <f t="shared" si="4"/>
        <v/>
      </c>
      <c r="K25" s="845"/>
      <c r="L25" s="822"/>
      <c r="M25" s="857"/>
      <c r="N25" s="853" t="str">
        <f t="shared" si="9"/>
        <v/>
      </c>
      <c r="O25" s="865" t="str">
        <f t="shared" si="10"/>
        <v/>
      </c>
      <c r="P25" s="861" t="str">
        <f t="shared" si="11"/>
        <v/>
      </c>
      <c r="Q25" s="823" t="str">
        <f t="shared" si="12"/>
        <v/>
      </c>
      <c r="R25" s="861" t="str">
        <f t="shared" si="13"/>
        <v/>
      </c>
      <c r="S25" s="823" t="str">
        <f t="shared" si="14"/>
        <v/>
      </c>
      <c r="T25" s="350"/>
      <c r="U25" s="352"/>
      <c r="V25" s="205"/>
    </row>
    <row r="26" spans="1:22" ht="12.75" customHeight="1" x14ac:dyDescent="0.2">
      <c r="A26" s="825" t="str">
        <f>IF(ISBLANK('LIHTC AppFraction'!A26),"",'LIHTC AppFraction'!A26)</f>
        <v xml:space="preserve"> </v>
      </c>
      <c r="B26" s="877" t="str">
        <f>IF(ISBLANK('LIHTC AppFraction'!B26),"",'LIHTC AppFraction'!B26)</f>
        <v/>
      </c>
      <c r="C26" s="873" t="str">
        <f>IF(ISBLANK('LIHTC AppFraction'!C26),"",'LIHTC AppFraction'!C26)</f>
        <v/>
      </c>
      <c r="D26" s="869">
        <f>'Multiple Building'!W$82</f>
        <v>0</v>
      </c>
      <c r="E26" s="819"/>
      <c r="F26" s="841">
        <f t="shared" si="2"/>
        <v>0</v>
      </c>
      <c r="G26" s="837" t="str">
        <f>IF(AND(ISNUMBER('LIHTC AppFraction'!J26),ISNUMBER(D26),ISNUMBER(E26)),'LIHTC AppFraction'!J26,"")</f>
        <v/>
      </c>
      <c r="H26" s="820" t="str">
        <f>IF(AND(ISNUMBER('SLIHC AppFraction'!J26),ISNUMBER(D26),ISNUMBER(E26)),'SLIHC AppFraction'!J26,"")</f>
        <v/>
      </c>
      <c r="I26" s="821" t="str">
        <f t="shared" si="15"/>
        <v/>
      </c>
      <c r="J26" s="849" t="str">
        <f t="shared" si="4"/>
        <v/>
      </c>
      <c r="K26" s="845"/>
      <c r="L26" s="822"/>
      <c r="M26" s="857"/>
      <c r="N26" s="853" t="str">
        <f t="shared" si="9"/>
        <v/>
      </c>
      <c r="O26" s="865" t="str">
        <f t="shared" si="10"/>
        <v/>
      </c>
      <c r="P26" s="861" t="str">
        <f t="shared" si="11"/>
        <v/>
      </c>
      <c r="Q26" s="823" t="str">
        <f t="shared" si="12"/>
        <v/>
      </c>
      <c r="R26" s="861" t="str">
        <f t="shared" si="13"/>
        <v/>
      </c>
      <c r="S26" s="823" t="str">
        <f t="shared" si="14"/>
        <v/>
      </c>
      <c r="T26" s="350"/>
      <c r="U26" s="352"/>
      <c r="V26" s="205"/>
    </row>
    <row r="27" spans="1:22" ht="12.75" customHeight="1" x14ac:dyDescent="0.2">
      <c r="A27" s="825" t="str">
        <f>IF(ISBLANK('LIHTC AppFraction'!A27),"",'LIHTC AppFraction'!A27)</f>
        <v xml:space="preserve"> </v>
      </c>
      <c r="B27" s="877" t="str">
        <f>IF(ISBLANK('LIHTC AppFraction'!B27),"",'LIHTC AppFraction'!B27)</f>
        <v/>
      </c>
      <c r="C27" s="873" t="str">
        <f>IF(ISBLANK('LIHTC AppFraction'!C27),"",'LIHTC AppFraction'!C27)</f>
        <v/>
      </c>
      <c r="D27" s="869">
        <f>'Multiple Building'!X$82</f>
        <v>0</v>
      </c>
      <c r="E27" s="819"/>
      <c r="F27" s="841">
        <f t="shared" si="2"/>
        <v>0</v>
      </c>
      <c r="G27" s="837" t="str">
        <f>IF(AND(ISNUMBER('LIHTC AppFraction'!J27),ISNUMBER(D27),ISNUMBER(E27)),'LIHTC AppFraction'!J27,"")</f>
        <v/>
      </c>
      <c r="H27" s="820" t="str">
        <f>IF(AND(ISNUMBER('SLIHC AppFraction'!J27),ISNUMBER(D27),ISNUMBER(E27)),'SLIHC AppFraction'!J27,"")</f>
        <v/>
      </c>
      <c r="I27" s="821" t="str">
        <f t="shared" si="15"/>
        <v/>
      </c>
      <c r="J27" s="849" t="str">
        <f t="shared" si="4"/>
        <v/>
      </c>
      <c r="K27" s="845"/>
      <c r="L27" s="822"/>
      <c r="M27" s="857"/>
      <c r="N27" s="853" t="str">
        <f t="shared" si="9"/>
        <v/>
      </c>
      <c r="O27" s="865" t="str">
        <f t="shared" si="10"/>
        <v/>
      </c>
      <c r="P27" s="861" t="str">
        <f t="shared" si="11"/>
        <v/>
      </c>
      <c r="Q27" s="823" t="str">
        <f t="shared" si="12"/>
        <v/>
      </c>
      <c r="R27" s="861" t="str">
        <f t="shared" si="13"/>
        <v/>
      </c>
      <c r="S27" s="823" t="str">
        <f t="shared" si="14"/>
        <v/>
      </c>
      <c r="T27" s="350"/>
      <c r="U27" s="352"/>
      <c r="V27" s="205"/>
    </row>
    <row r="28" spans="1:22" ht="12.75" customHeight="1" x14ac:dyDescent="0.2">
      <c r="A28" s="825" t="str">
        <f>IF(ISBLANK('LIHTC AppFraction'!A28),"",'LIHTC AppFraction'!A28)</f>
        <v xml:space="preserve"> </v>
      </c>
      <c r="B28" s="877" t="str">
        <f>IF(ISBLANK('LIHTC AppFraction'!B28),"",'LIHTC AppFraction'!B28)</f>
        <v/>
      </c>
      <c r="C28" s="873" t="str">
        <f>IF(ISBLANK('LIHTC AppFraction'!C28),"",'LIHTC AppFraction'!C28)</f>
        <v/>
      </c>
      <c r="D28" s="869">
        <f>'Multiple Building'!Y$82</f>
        <v>0</v>
      </c>
      <c r="E28" s="819"/>
      <c r="F28" s="841">
        <f t="shared" si="2"/>
        <v>0</v>
      </c>
      <c r="G28" s="837" t="str">
        <f>IF(AND(ISNUMBER('LIHTC AppFraction'!J28),ISNUMBER(D28),ISNUMBER(E28)),'LIHTC AppFraction'!J28,"")</f>
        <v/>
      </c>
      <c r="H28" s="820" t="str">
        <f>IF(AND(ISNUMBER('SLIHC AppFraction'!J28),ISNUMBER(D28),ISNUMBER(E28)),'SLIHC AppFraction'!J28,"")</f>
        <v/>
      </c>
      <c r="I28" s="821" t="str">
        <f t="shared" si="15"/>
        <v/>
      </c>
      <c r="J28" s="849" t="str">
        <f t="shared" si="4"/>
        <v/>
      </c>
      <c r="K28" s="845"/>
      <c r="L28" s="822"/>
      <c r="M28" s="857"/>
      <c r="N28" s="853" t="str">
        <f t="shared" si="9"/>
        <v/>
      </c>
      <c r="O28" s="865" t="str">
        <f t="shared" si="10"/>
        <v/>
      </c>
      <c r="P28" s="861" t="str">
        <f t="shared" si="11"/>
        <v/>
      </c>
      <c r="Q28" s="823" t="str">
        <f t="shared" si="12"/>
        <v/>
      </c>
      <c r="R28" s="861" t="str">
        <f t="shared" si="13"/>
        <v/>
      </c>
      <c r="S28" s="823" t="str">
        <f t="shared" si="14"/>
        <v/>
      </c>
      <c r="T28" s="350"/>
      <c r="U28" s="352"/>
      <c r="V28" s="205"/>
    </row>
    <row r="29" spans="1:22" ht="12.75" customHeight="1" x14ac:dyDescent="0.2">
      <c r="A29" s="825" t="str">
        <f>IF(ISBLANK('LIHTC AppFraction'!A29),"",'LIHTC AppFraction'!A29)</f>
        <v xml:space="preserve"> </v>
      </c>
      <c r="B29" s="877" t="str">
        <f>IF(ISBLANK('LIHTC AppFraction'!B29),"",'LIHTC AppFraction'!B29)</f>
        <v/>
      </c>
      <c r="C29" s="873" t="str">
        <f>IF(ISBLANK('LIHTC AppFraction'!C29),"",'LIHTC AppFraction'!C29)</f>
        <v/>
      </c>
      <c r="D29" s="869">
        <f>'Multiple Building'!Z$82</f>
        <v>0</v>
      </c>
      <c r="E29" s="819"/>
      <c r="F29" s="841">
        <f t="shared" si="2"/>
        <v>0</v>
      </c>
      <c r="G29" s="837" t="str">
        <f>IF(AND(ISNUMBER('LIHTC AppFraction'!J29),ISNUMBER(D29),ISNUMBER(E29)),'LIHTC AppFraction'!J29,"")</f>
        <v/>
      </c>
      <c r="H29" s="820" t="str">
        <f>IF(AND(ISNUMBER('SLIHC AppFraction'!J29),ISNUMBER(D29),ISNUMBER(E29)),'SLIHC AppFraction'!J29,"")</f>
        <v/>
      </c>
      <c r="I29" s="821" t="str">
        <f t="shared" si="15"/>
        <v/>
      </c>
      <c r="J29" s="849" t="str">
        <f t="shared" si="4"/>
        <v/>
      </c>
      <c r="K29" s="845"/>
      <c r="L29" s="822"/>
      <c r="M29" s="857"/>
      <c r="N29" s="853" t="str">
        <f t="shared" si="9"/>
        <v/>
      </c>
      <c r="O29" s="865" t="str">
        <f t="shared" si="10"/>
        <v/>
      </c>
      <c r="P29" s="861" t="str">
        <f t="shared" si="11"/>
        <v/>
      </c>
      <c r="Q29" s="823" t="str">
        <f t="shared" si="12"/>
        <v/>
      </c>
      <c r="R29" s="861" t="str">
        <f t="shared" si="13"/>
        <v/>
      </c>
      <c r="S29" s="823" t="str">
        <f t="shared" si="14"/>
        <v/>
      </c>
      <c r="T29" s="350"/>
      <c r="U29" s="352"/>
      <c r="V29" s="205"/>
    </row>
    <row r="30" spans="1:22" ht="12.75" customHeight="1" x14ac:dyDescent="0.2">
      <c r="A30" s="825" t="str">
        <f>IF(ISBLANK('LIHTC AppFraction'!A30),"",'LIHTC AppFraction'!A30)</f>
        <v xml:space="preserve"> </v>
      </c>
      <c r="B30" s="877" t="str">
        <f>IF(ISBLANK('LIHTC AppFraction'!B30),"",'LIHTC AppFraction'!B30)</f>
        <v/>
      </c>
      <c r="C30" s="873" t="str">
        <f>IF(ISBLANK('LIHTC AppFraction'!C30),"",'LIHTC AppFraction'!C30)</f>
        <v/>
      </c>
      <c r="D30" s="869">
        <f>'Multiple Building'!AA$82</f>
        <v>0</v>
      </c>
      <c r="E30" s="819"/>
      <c r="F30" s="841">
        <f t="shared" si="2"/>
        <v>0</v>
      </c>
      <c r="G30" s="837" t="str">
        <f>IF(AND(ISNUMBER('LIHTC AppFraction'!J30),ISNUMBER(D30),ISNUMBER(E30)),'LIHTC AppFraction'!J30,"")</f>
        <v/>
      </c>
      <c r="H30" s="820" t="str">
        <f>IF(AND(ISNUMBER('SLIHC AppFraction'!J30),ISNUMBER(D30),ISNUMBER(E30)),'SLIHC AppFraction'!J30,"")</f>
        <v/>
      </c>
      <c r="I30" s="821" t="str">
        <f t="shared" si="15"/>
        <v/>
      </c>
      <c r="J30" s="849" t="str">
        <f t="shared" si="4"/>
        <v/>
      </c>
      <c r="K30" s="845"/>
      <c r="L30" s="822"/>
      <c r="M30" s="857"/>
      <c r="N30" s="853" t="str">
        <f t="shared" si="9"/>
        <v/>
      </c>
      <c r="O30" s="865" t="str">
        <f t="shared" si="10"/>
        <v/>
      </c>
      <c r="P30" s="861" t="str">
        <f t="shared" si="11"/>
        <v/>
      </c>
      <c r="Q30" s="823" t="str">
        <f t="shared" si="12"/>
        <v/>
      </c>
      <c r="R30" s="861" t="str">
        <f t="shared" si="13"/>
        <v/>
      </c>
      <c r="S30" s="823" t="str">
        <f t="shared" si="14"/>
        <v/>
      </c>
      <c r="T30" s="350"/>
      <c r="U30" s="352"/>
      <c r="V30" s="205"/>
    </row>
    <row r="31" spans="1:22" ht="12.75" customHeight="1" x14ac:dyDescent="0.2">
      <c r="A31" s="825" t="str">
        <f>IF(ISBLANK('LIHTC AppFraction'!A31),"",'LIHTC AppFraction'!A31)</f>
        <v xml:space="preserve"> </v>
      </c>
      <c r="B31" s="877" t="str">
        <f>IF(ISBLANK('LIHTC AppFraction'!B31),"",'LIHTC AppFraction'!B31)</f>
        <v/>
      </c>
      <c r="C31" s="873" t="str">
        <f>IF(ISBLANK('LIHTC AppFraction'!C31),"",'LIHTC AppFraction'!C31)</f>
        <v/>
      </c>
      <c r="D31" s="869">
        <f>'Multiple Building'!AB$82</f>
        <v>0</v>
      </c>
      <c r="E31" s="819"/>
      <c r="F31" s="841">
        <f t="shared" si="2"/>
        <v>0</v>
      </c>
      <c r="G31" s="837" t="str">
        <f>IF(AND(ISNUMBER('LIHTC AppFraction'!J31),ISNUMBER(D31),ISNUMBER(E31)),'LIHTC AppFraction'!J31,"")</f>
        <v/>
      </c>
      <c r="H31" s="820" t="str">
        <f>IF(AND(ISNUMBER('SLIHC AppFraction'!J31),ISNUMBER(D31),ISNUMBER(E31)),'SLIHC AppFraction'!J31,"")</f>
        <v/>
      </c>
      <c r="I31" s="821" t="str">
        <f t="shared" si="15"/>
        <v/>
      </c>
      <c r="J31" s="849" t="str">
        <f t="shared" si="4"/>
        <v/>
      </c>
      <c r="K31" s="845"/>
      <c r="L31" s="822"/>
      <c r="M31" s="857"/>
      <c r="N31" s="853" t="str">
        <f t="shared" si="9"/>
        <v/>
      </c>
      <c r="O31" s="865" t="str">
        <f t="shared" si="10"/>
        <v/>
      </c>
      <c r="P31" s="861" t="str">
        <f t="shared" si="11"/>
        <v/>
      </c>
      <c r="Q31" s="823" t="str">
        <f t="shared" si="12"/>
        <v/>
      </c>
      <c r="R31" s="861" t="str">
        <f t="shared" si="13"/>
        <v/>
      </c>
      <c r="S31" s="823" t="str">
        <f t="shared" si="14"/>
        <v/>
      </c>
      <c r="T31" s="350"/>
      <c r="U31" s="352"/>
      <c r="V31" s="205"/>
    </row>
    <row r="32" spans="1:22" ht="12.75" customHeight="1" x14ac:dyDescent="0.2">
      <c r="A32" s="825" t="str">
        <f>IF(ISBLANK('LIHTC AppFraction'!A32),"",'LIHTC AppFraction'!A32)</f>
        <v xml:space="preserve"> </v>
      </c>
      <c r="B32" s="877" t="str">
        <f>IF(ISBLANK('LIHTC AppFraction'!B32),"",'LIHTC AppFraction'!B32)</f>
        <v/>
      </c>
      <c r="C32" s="873" t="str">
        <f>IF(ISBLANK('LIHTC AppFraction'!C32),"",'LIHTC AppFraction'!C32)</f>
        <v/>
      </c>
      <c r="D32" s="869">
        <f>'Multiple Building'!AC$82</f>
        <v>0</v>
      </c>
      <c r="E32" s="819"/>
      <c r="F32" s="841">
        <f t="shared" si="2"/>
        <v>0</v>
      </c>
      <c r="G32" s="837" t="str">
        <f>IF(AND(ISNUMBER('LIHTC AppFraction'!J32),ISNUMBER(D32),ISNUMBER(E32)),'LIHTC AppFraction'!J32,"")</f>
        <v/>
      </c>
      <c r="H32" s="820" t="str">
        <f>IF(AND(ISNUMBER('SLIHC AppFraction'!J32),ISNUMBER(D32),ISNUMBER(E32)),'SLIHC AppFraction'!J32,"")</f>
        <v/>
      </c>
      <c r="I32" s="821" t="str">
        <f t="shared" si="15"/>
        <v/>
      </c>
      <c r="J32" s="849" t="str">
        <f t="shared" si="4"/>
        <v/>
      </c>
      <c r="K32" s="845"/>
      <c r="L32" s="822"/>
      <c r="M32" s="857"/>
      <c r="N32" s="853" t="str">
        <f t="shared" si="9"/>
        <v/>
      </c>
      <c r="O32" s="865" t="str">
        <f t="shared" si="10"/>
        <v/>
      </c>
      <c r="P32" s="861" t="str">
        <f t="shared" si="11"/>
        <v/>
      </c>
      <c r="Q32" s="823" t="str">
        <f t="shared" si="12"/>
        <v/>
      </c>
      <c r="R32" s="861" t="str">
        <f t="shared" si="13"/>
        <v/>
      </c>
      <c r="S32" s="823" t="str">
        <f t="shared" si="14"/>
        <v/>
      </c>
      <c r="T32" s="350"/>
      <c r="U32" s="352"/>
      <c r="V32" s="205"/>
    </row>
    <row r="33" spans="1:22" ht="12.75" customHeight="1" x14ac:dyDescent="0.2">
      <c r="A33" s="825" t="str">
        <f>IF(ISBLANK('LIHTC AppFraction'!A33),"",'LIHTC AppFraction'!A33)</f>
        <v xml:space="preserve"> </v>
      </c>
      <c r="B33" s="877" t="str">
        <f>IF(ISBLANK('LIHTC AppFraction'!B33),"",'LIHTC AppFraction'!B33)</f>
        <v/>
      </c>
      <c r="C33" s="873" t="str">
        <f>IF(ISBLANK('LIHTC AppFraction'!C33),"",'LIHTC AppFraction'!C33)</f>
        <v/>
      </c>
      <c r="D33" s="869">
        <f>'Multiple Building'!AD$82</f>
        <v>0</v>
      </c>
      <c r="E33" s="819"/>
      <c r="F33" s="841">
        <f t="shared" si="2"/>
        <v>0</v>
      </c>
      <c r="G33" s="837" t="str">
        <f>IF(AND(ISNUMBER('LIHTC AppFraction'!J33),ISNUMBER(D33),ISNUMBER(E33)),'LIHTC AppFraction'!J33,"")</f>
        <v/>
      </c>
      <c r="H33" s="820" t="str">
        <f>IF(AND(ISNUMBER('SLIHC AppFraction'!J33),ISNUMBER(D33),ISNUMBER(E33)),'SLIHC AppFraction'!J33,"")</f>
        <v/>
      </c>
      <c r="I33" s="821" t="str">
        <f t="shared" si="15"/>
        <v/>
      </c>
      <c r="J33" s="849" t="str">
        <f t="shared" si="4"/>
        <v/>
      </c>
      <c r="K33" s="845"/>
      <c r="L33" s="822"/>
      <c r="M33" s="857"/>
      <c r="N33" s="853" t="str">
        <f t="shared" si="9"/>
        <v/>
      </c>
      <c r="O33" s="865" t="str">
        <f t="shared" si="10"/>
        <v/>
      </c>
      <c r="P33" s="861" t="str">
        <f t="shared" si="11"/>
        <v/>
      </c>
      <c r="Q33" s="823" t="str">
        <f t="shared" si="12"/>
        <v/>
      </c>
      <c r="R33" s="861" t="str">
        <f t="shared" si="13"/>
        <v/>
      </c>
      <c r="S33" s="823" t="str">
        <f t="shared" si="14"/>
        <v/>
      </c>
      <c r="T33" s="350"/>
      <c r="U33" s="352"/>
      <c r="V33" s="205"/>
    </row>
    <row r="34" spans="1:22" ht="12.75" customHeight="1" x14ac:dyDescent="0.2">
      <c r="A34" s="825" t="str">
        <f>IF(ISBLANK('LIHTC AppFraction'!A34),"",'LIHTC AppFraction'!A34)</f>
        <v xml:space="preserve"> </v>
      </c>
      <c r="B34" s="877" t="str">
        <f>IF(ISBLANK('LIHTC AppFraction'!B34),"",'LIHTC AppFraction'!B34)</f>
        <v/>
      </c>
      <c r="C34" s="873" t="str">
        <f>IF(ISBLANK('LIHTC AppFraction'!C34),"",'LIHTC AppFraction'!C34)</f>
        <v/>
      </c>
      <c r="D34" s="869">
        <f>'Multiple Building'!AE$82</f>
        <v>0</v>
      </c>
      <c r="E34" s="819"/>
      <c r="F34" s="841">
        <f t="shared" si="2"/>
        <v>0</v>
      </c>
      <c r="G34" s="837" t="str">
        <f>IF(AND(ISNUMBER('LIHTC AppFraction'!J34),ISNUMBER(D34),ISNUMBER(E34)),'LIHTC AppFraction'!J34,"")</f>
        <v/>
      </c>
      <c r="H34" s="820" t="str">
        <f>IF(AND(ISNUMBER('SLIHC AppFraction'!J34),ISNUMBER(D34),ISNUMBER(E34)),'SLIHC AppFraction'!J34,"")</f>
        <v/>
      </c>
      <c r="I34" s="821" t="str">
        <f t="shared" si="15"/>
        <v/>
      </c>
      <c r="J34" s="849" t="str">
        <f t="shared" si="4"/>
        <v/>
      </c>
      <c r="K34" s="845"/>
      <c r="L34" s="822"/>
      <c r="M34" s="857"/>
      <c r="N34" s="853" t="str">
        <f t="shared" si="9"/>
        <v/>
      </c>
      <c r="O34" s="865" t="str">
        <f t="shared" si="10"/>
        <v/>
      </c>
      <c r="P34" s="861" t="str">
        <f t="shared" si="11"/>
        <v/>
      </c>
      <c r="Q34" s="823" t="str">
        <f t="shared" si="12"/>
        <v/>
      </c>
      <c r="R34" s="861" t="str">
        <f t="shared" si="13"/>
        <v/>
      </c>
      <c r="S34" s="823" t="str">
        <f t="shared" si="14"/>
        <v/>
      </c>
      <c r="T34" s="350"/>
      <c r="U34" s="352"/>
      <c r="V34" s="205"/>
    </row>
    <row r="35" spans="1:22" ht="12.75" customHeight="1" x14ac:dyDescent="0.2">
      <c r="A35" s="825" t="str">
        <f>IF(ISBLANK('LIHTC AppFraction'!A35),"",'LIHTC AppFraction'!A35)</f>
        <v xml:space="preserve"> </v>
      </c>
      <c r="B35" s="877" t="str">
        <f>IF(ISBLANK('LIHTC AppFraction'!B35),"",'LIHTC AppFraction'!B35)</f>
        <v/>
      </c>
      <c r="C35" s="873" t="str">
        <f>IF(ISBLANK('LIHTC AppFraction'!C35),"",'LIHTC AppFraction'!C35)</f>
        <v/>
      </c>
      <c r="D35" s="869">
        <f>'Multiple Building'!AF$82</f>
        <v>0</v>
      </c>
      <c r="E35" s="819"/>
      <c r="F35" s="841">
        <f t="shared" si="2"/>
        <v>0</v>
      </c>
      <c r="G35" s="837" t="str">
        <f>IF(AND(ISNUMBER('LIHTC AppFraction'!J35),ISNUMBER(D35),ISNUMBER(E35)),'LIHTC AppFraction'!J35,"")</f>
        <v/>
      </c>
      <c r="H35" s="820" t="str">
        <f>IF(AND(ISNUMBER('SLIHC AppFraction'!J35),ISNUMBER(D35),ISNUMBER(E35)),'SLIHC AppFraction'!J35,"")</f>
        <v/>
      </c>
      <c r="I35" s="821" t="str">
        <f t="shared" si="15"/>
        <v/>
      </c>
      <c r="J35" s="849" t="str">
        <f t="shared" si="4"/>
        <v/>
      </c>
      <c r="K35" s="845"/>
      <c r="L35" s="822"/>
      <c r="M35" s="857"/>
      <c r="N35" s="853" t="str">
        <f t="shared" si="9"/>
        <v/>
      </c>
      <c r="O35" s="865" t="str">
        <f t="shared" si="10"/>
        <v/>
      </c>
      <c r="P35" s="861" t="str">
        <f t="shared" si="11"/>
        <v/>
      </c>
      <c r="Q35" s="823" t="str">
        <f t="shared" si="12"/>
        <v/>
      </c>
      <c r="R35" s="861" t="str">
        <f t="shared" si="13"/>
        <v/>
      </c>
      <c r="S35" s="823" t="str">
        <f t="shared" si="14"/>
        <v/>
      </c>
      <c r="T35" s="350"/>
      <c r="U35" s="352"/>
      <c r="V35" s="205"/>
    </row>
    <row r="36" spans="1:22" ht="12.75" customHeight="1" x14ac:dyDescent="0.2">
      <c r="A36" s="825" t="str">
        <f>IF(ISBLANK('LIHTC AppFraction'!A36),"",'LIHTC AppFraction'!A36)</f>
        <v xml:space="preserve"> </v>
      </c>
      <c r="B36" s="877" t="str">
        <f>IF(ISBLANK('LIHTC AppFraction'!B36),"",'LIHTC AppFraction'!B36)</f>
        <v/>
      </c>
      <c r="C36" s="873" t="str">
        <f>IF(ISBLANK('LIHTC AppFraction'!C36),"",'LIHTC AppFraction'!C36)</f>
        <v/>
      </c>
      <c r="D36" s="869">
        <f>'Multiple Building'!AG$82</f>
        <v>0</v>
      </c>
      <c r="E36" s="819"/>
      <c r="F36" s="841">
        <f t="shared" si="2"/>
        <v>0</v>
      </c>
      <c r="G36" s="837" t="str">
        <f>IF(AND(ISNUMBER('LIHTC AppFraction'!J36),ISNUMBER(D36),ISNUMBER(E36)),'LIHTC AppFraction'!J36,"")</f>
        <v/>
      </c>
      <c r="H36" s="820" t="str">
        <f>IF(AND(ISNUMBER('SLIHC AppFraction'!J36),ISNUMBER(D36),ISNUMBER(E36)),'SLIHC AppFraction'!J36,"")</f>
        <v/>
      </c>
      <c r="I36" s="821" t="str">
        <f t="shared" si="15"/>
        <v/>
      </c>
      <c r="J36" s="849" t="str">
        <f t="shared" si="4"/>
        <v/>
      </c>
      <c r="K36" s="845"/>
      <c r="L36" s="822"/>
      <c r="M36" s="857"/>
      <c r="N36" s="853" t="str">
        <f t="shared" si="9"/>
        <v/>
      </c>
      <c r="O36" s="865" t="str">
        <f t="shared" si="10"/>
        <v/>
      </c>
      <c r="P36" s="861" t="str">
        <f t="shared" si="11"/>
        <v/>
      </c>
      <c r="Q36" s="823" t="str">
        <f t="shared" si="12"/>
        <v/>
      </c>
      <c r="R36" s="861" t="str">
        <f t="shared" si="13"/>
        <v/>
      </c>
      <c r="S36" s="823" t="str">
        <f t="shared" si="14"/>
        <v/>
      </c>
      <c r="T36" s="350"/>
      <c r="U36" s="352"/>
      <c r="V36" s="205"/>
    </row>
    <row r="37" spans="1:22" ht="12.75" customHeight="1" x14ac:dyDescent="0.2">
      <c r="A37" s="825" t="str">
        <f>IF(ISBLANK('LIHTC AppFraction'!A37),"",'LIHTC AppFraction'!A37)</f>
        <v xml:space="preserve"> </v>
      </c>
      <c r="B37" s="877" t="str">
        <f>IF(ISBLANK('LIHTC AppFraction'!B37),"",'LIHTC AppFraction'!B37)</f>
        <v/>
      </c>
      <c r="C37" s="873" t="str">
        <f>IF(ISBLANK('LIHTC AppFraction'!C37),"",'LIHTC AppFraction'!C37)</f>
        <v/>
      </c>
      <c r="D37" s="869">
        <f>'Multiple Building'!AH$82</f>
        <v>0</v>
      </c>
      <c r="E37" s="819"/>
      <c r="F37" s="841">
        <f t="shared" si="2"/>
        <v>0</v>
      </c>
      <c r="G37" s="837" t="str">
        <f>IF(AND(ISNUMBER('LIHTC AppFraction'!J37),ISNUMBER(D37),ISNUMBER(E37)),'LIHTC AppFraction'!J37,"")</f>
        <v/>
      </c>
      <c r="H37" s="820" t="str">
        <f>IF(AND(ISNUMBER('SLIHC AppFraction'!J37),ISNUMBER(D37),ISNUMBER(E37)),'SLIHC AppFraction'!J37,"")</f>
        <v/>
      </c>
      <c r="I37" s="821" t="str">
        <f t="shared" si="15"/>
        <v/>
      </c>
      <c r="J37" s="849" t="str">
        <f t="shared" si="4"/>
        <v/>
      </c>
      <c r="K37" s="845"/>
      <c r="L37" s="822"/>
      <c r="M37" s="857"/>
      <c r="N37" s="853" t="str">
        <f t="shared" si="9"/>
        <v/>
      </c>
      <c r="O37" s="865" t="str">
        <f t="shared" si="10"/>
        <v/>
      </c>
      <c r="P37" s="861" t="str">
        <f t="shared" si="11"/>
        <v/>
      </c>
      <c r="Q37" s="823" t="str">
        <f t="shared" si="12"/>
        <v/>
      </c>
      <c r="R37" s="861" t="str">
        <f t="shared" si="13"/>
        <v/>
      </c>
      <c r="S37" s="823" t="str">
        <f t="shared" si="14"/>
        <v/>
      </c>
      <c r="T37" s="350"/>
      <c r="U37" s="352"/>
      <c r="V37" s="205"/>
    </row>
    <row r="38" spans="1:22" ht="12.75" customHeight="1" x14ac:dyDescent="0.2">
      <c r="A38" s="825" t="str">
        <f>IF(ISBLANK('LIHTC AppFraction'!A38),"",'LIHTC AppFraction'!A38)</f>
        <v xml:space="preserve"> </v>
      </c>
      <c r="B38" s="877" t="str">
        <f>IF(ISBLANK('LIHTC AppFraction'!B38),"",'LIHTC AppFraction'!B38)</f>
        <v xml:space="preserve"> </v>
      </c>
      <c r="C38" s="873" t="str">
        <f>IF(ISBLANK('LIHTC AppFraction'!C38),"",'LIHTC AppFraction'!C38)</f>
        <v xml:space="preserve"> </v>
      </c>
      <c r="D38" s="869">
        <f>'Multiple Building'!AI$82</f>
        <v>0</v>
      </c>
      <c r="E38" s="819"/>
      <c r="F38" s="841">
        <f t="shared" si="2"/>
        <v>0</v>
      </c>
      <c r="G38" s="837" t="str">
        <f>IF(AND(ISNUMBER('LIHTC AppFraction'!J38),ISNUMBER(D38),ISNUMBER(E38)),'LIHTC AppFraction'!J38,"")</f>
        <v/>
      </c>
      <c r="H38" s="820" t="str">
        <f>IF(AND(ISNUMBER('SLIHC AppFraction'!J38),ISNUMBER(D38),ISNUMBER(E38)),'SLIHC AppFraction'!J38,"")</f>
        <v/>
      </c>
      <c r="I38" s="821" t="str">
        <f t="shared" si="15"/>
        <v/>
      </c>
      <c r="J38" s="849" t="str">
        <f t="shared" si="4"/>
        <v/>
      </c>
      <c r="K38" s="845"/>
      <c r="L38" s="822"/>
      <c r="M38" s="857"/>
      <c r="N38" s="853" t="str">
        <f t="shared" si="9"/>
        <v/>
      </c>
      <c r="O38" s="865" t="str">
        <f t="shared" si="10"/>
        <v/>
      </c>
      <c r="P38" s="861" t="str">
        <f t="shared" si="11"/>
        <v/>
      </c>
      <c r="Q38" s="823" t="str">
        <f t="shared" si="12"/>
        <v/>
      </c>
      <c r="R38" s="861" t="str">
        <f t="shared" si="13"/>
        <v/>
      </c>
      <c r="S38" s="823" t="str">
        <f t="shared" si="14"/>
        <v/>
      </c>
      <c r="T38" s="350"/>
      <c r="U38" s="352"/>
      <c r="V38" s="205"/>
    </row>
    <row r="39" spans="1:22" ht="12.75" customHeight="1" x14ac:dyDescent="0.2">
      <c r="A39" s="825" t="str">
        <f>IF(ISBLANK('LIHTC AppFraction'!A39),"",'LIHTC AppFraction'!A39)</f>
        <v xml:space="preserve"> </v>
      </c>
      <c r="B39" s="877" t="str">
        <f>IF(ISBLANK('LIHTC AppFraction'!B39),"",'LIHTC AppFraction'!B39)</f>
        <v xml:space="preserve"> </v>
      </c>
      <c r="C39" s="873" t="str">
        <f>IF(ISBLANK('LIHTC AppFraction'!C39),"",'LIHTC AppFraction'!C39)</f>
        <v xml:space="preserve"> </v>
      </c>
      <c r="D39" s="869">
        <f>'Multiple Building'!AJ$82</f>
        <v>0</v>
      </c>
      <c r="E39" s="819"/>
      <c r="F39" s="841">
        <f t="shared" si="2"/>
        <v>0</v>
      </c>
      <c r="G39" s="837" t="str">
        <f>IF(AND(ISNUMBER('LIHTC AppFraction'!J39),ISNUMBER(D39),ISNUMBER(E39)),'LIHTC AppFraction'!J39,"")</f>
        <v/>
      </c>
      <c r="H39" s="820" t="str">
        <f>IF(AND(ISNUMBER('SLIHC AppFraction'!J39),ISNUMBER(D39),ISNUMBER(E39)),'SLIHC AppFraction'!J39,"")</f>
        <v/>
      </c>
      <c r="I39" s="821" t="str">
        <f t="shared" si="15"/>
        <v/>
      </c>
      <c r="J39" s="849" t="str">
        <f t="shared" si="4"/>
        <v/>
      </c>
      <c r="K39" s="845"/>
      <c r="L39" s="822"/>
      <c r="M39" s="857"/>
      <c r="N39" s="853" t="str">
        <f t="shared" si="9"/>
        <v/>
      </c>
      <c r="O39" s="865" t="str">
        <f t="shared" si="10"/>
        <v/>
      </c>
      <c r="P39" s="861" t="str">
        <f t="shared" si="11"/>
        <v/>
      </c>
      <c r="Q39" s="823" t="str">
        <f t="shared" si="12"/>
        <v/>
      </c>
      <c r="R39" s="861" t="str">
        <f t="shared" si="13"/>
        <v/>
      </c>
      <c r="S39" s="823" t="str">
        <f t="shared" si="14"/>
        <v/>
      </c>
      <c r="T39" s="350"/>
      <c r="U39" s="352"/>
      <c r="V39" s="205"/>
    </row>
    <row r="40" spans="1:22" ht="12.75" customHeight="1" x14ac:dyDescent="0.2">
      <c r="A40" s="825" t="str">
        <f>IF(ISBLANK('LIHTC AppFraction'!A40),"",'LIHTC AppFraction'!A40)</f>
        <v xml:space="preserve"> </v>
      </c>
      <c r="B40" s="877" t="str">
        <f>IF(ISBLANK('LIHTC AppFraction'!B40),"",'LIHTC AppFraction'!B40)</f>
        <v xml:space="preserve"> </v>
      </c>
      <c r="C40" s="873" t="str">
        <f>IF(ISBLANK('LIHTC AppFraction'!C40),"",'LIHTC AppFraction'!C40)</f>
        <v xml:space="preserve"> </v>
      </c>
      <c r="D40" s="869">
        <f>'Multiple Building'!AK$82</f>
        <v>0</v>
      </c>
      <c r="E40" s="819"/>
      <c r="F40" s="841">
        <f t="shared" si="2"/>
        <v>0</v>
      </c>
      <c r="G40" s="837" t="str">
        <f>IF(AND(ISNUMBER('LIHTC AppFraction'!J40),ISNUMBER(D40),ISNUMBER(E40)),'LIHTC AppFraction'!J40,"")</f>
        <v/>
      </c>
      <c r="H40" s="820" t="str">
        <f>IF(AND(ISNUMBER('SLIHC AppFraction'!J40),ISNUMBER(D40),ISNUMBER(E40)),'SLIHC AppFraction'!J40,"")</f>
        <v/>
      </c>
      <c r="I40" s="821" t="str">
        <f t="shared" si="15"/>
        <v/>
      </c>
      <c r="J40" s="849" t="str">
        <f t="shared" si="4"/>
        <v/>
      </c>
      <c r="K40" s="845"/>
      <c r="L40" s="822"/>
      <c r="M40" s="857"/>
      <c r="N40" s="853" t="str">
        <f t="shared" si="9"/>
        <v/>
      </c>
      <c r="O40" s="865" t="str">
        <f t="shared" si="10"/>
        <v/>
      </c>
      <c r="P40" s="861" t="str">
        <f t="shared" si="11"/>
        <v/>
      </c>
      <c r="Q40" s="823" t="str">
        <f t="shared" si="12"/>
        <v/>
      </c>
      <c r="R40" s="861" t="str">
        <f t="shared" si="13"/>
        <v/>
      </c>
      <c r="S40" s="823" t="str">
        <f t="shared" si="14"/>
        <v/>
      </c>
      <c r="T40" s="350"/>
      <c r="U40" s="352"/>
      <c r="V40" s="205"/>
    </row>
    <row r="41" spans="1:22" ht="12.75" customHeight="1" x14ac:dyDescent="0.2">
      <c r="A41" s="825" t="str">
        <f>IF(ISBLANK('LIHTC AppFraction'!A41),"",'LIHTC AppFraction'!A41)</f>
        <v xml:space="preserve"> </v>
      </c>
      <c r="B41" s="877" t="str">
        <f>IF(ISBLANK('LIHTC AppFraction'!B41),"",'LIHTC AppFraction'!B41)</f>
        <v xml:space="preserve"> </v>
      </c>
      <c r="C41" s="873" t="str">
        <f>IF(ISBLANK('LIHTC AppFraction'!C41),"",'LIHTC AppFraction'!C41)</f>
        <v xml:space="preserve"> </v>
      </c>
      <c r="D41" s="869">
        <f>'Multiple Building'!AL$82</f>
        <v>0</v>
      </c>
      <c r="E41" s="819"/>
      <c r="F41" s="841">
        <f t="shared" si="2"/>
        <v>0</v>
      </c>
      <c r="G41" s="837" t="str">
        <f>IF(AND(ISNUMBER('LIHTC AppFraction'!J41),ISNUMBER(D41),ISNUMBER(E41)),'LIHTC AppFraction'!J41,"")</f>
        <v/>
      </c>
      <c r="H41" s="820" t="str">
        <f>IF(AND(ISNUMBER('SLIHC AppFraction'!J41),ISNUMBER(D41),ISNUMBER(E41)),'SLIHC AppFraction'!J41,"")</f>
        <v/>
      </c>
      <c r="I41" s="821" t="str">
        <f t="shared" si="15"/>
        <v/>
      </c>
      <c r="J41" s="849" t="str">
        <f t="shared" si="4"/>
        <v/>
      </c>
      <c r="K41" s="845"/>
      <c r="L41" s="822"/>
      <c r="M41" s="857"/>
      <c r="N41" s="853" t="str">
        <f t="shared" si="9"/>
        <v/>
      </c>
      <c r="O41" s="865" t="str">
        <f t="shared" si="10"/>
        <v/>
      </c>
      <c r="P41" s="861" t="str">
        <f t="shared" si="11"/>
        <v/>
      </c>
      <c r="Q41" s="823" t="str">
        <f t="shared" si="12"/>
        <v/>
      </c>
      <c r="R41" s="861" t="str">
        <f t="shared" si="13"/>
        <v/>
      </c>
      <c r="S41" s="823" t="str">
        <f t="shared" si="14"/>
        <v/>
      </c>
      <c r="T41" s="350"/>
      <c r="U41" s="352"/>
      <c r="V41" s="205"/>
    </row>
    <row r="42" spans="1:22" ht="12.75" customHeight="1" x14ac:dyDescent="0.2">
      <c r="A42" s="826" t="str">
        <f>IF(ISBLANK('LIHTC AppFraction'!A42),"",'LIHTC AppFraction'!A42)</f>
        <v xml:space="preserve"> </v>
      </c>
      <c r="B42" s="878" t="str">
        <f>IF(ISBLANK('LIHTC AppFraction'!B42),"",'LIHTC AppFraction'!B42)</f>
        <v xml:space="preserve"> </v>
      </c>
      <c r="C42" s="874" t="str">
        <f>IF(ISBLANK('LIHTC AppFraction'!C42),"",'LIHTC AppFraction'!C42)</f>
        <v xml:space="preserve"> </v>
      </c>
      <c r="D42" s="870">
        <f>'Multiple Building'!AM$82</f>
        <v>0</v>
      </c>
      <c r="E42" s="827"/>
      <c r="F42" s="842">
        <f t="shared" si="2"/>
        <v>0</v>
      </c>
      <c r="G42" s="838" t="str">
        <f>IF(AND(ISNUMBER('LIHTC AppFraction'!J42),ISNUMBER(D42),ISNUMBER(E42)),'LIHTC AppFraction'!J42,"")</f>
        <v/>
      </c>
      <c r="H42" s="828" t="str">
        <f>IF(AND(ISNUMBER('SLIHC AppFraction'!J42),ISNUMBER(D42),ISNUMBER(E42)),'SLIHC AppFraction'!J42,"")</f>
        <v/>
      </c>
      <c r="I42" s="829" t="str">
        <f t="shared" ref="I42" si="16">IF(G42&lt;&gt;"",F42*G42,"")</f>
        <v/>
      </c>
      <c r="J42" s="850" t="str">
        <f t="shared" ref="J42" si="17">IF(H42&lt;&gt;"",F42*H42,"")</f>
        <v/>
      </c>
      <c r="K42" s="846"/>
      <c r="L42" s="830"/>
      <c r="M42" s="858"/>
      <c r="N42" s="854" t="str">
        <f t="shared" si="9"/>
        <v/>
      </c>
      <c r="O42" s="866" t="str">
        <f t="shared" si="10"/>
        <v/>
      </c>
      <c r="P42" s="862" t="str">
        <f t="shared" si="11"/>
        <v/>
      </c>
      <c r="Q42" s="831" t="str">
        <f t="shared" si="12"/>
        <v/>
      </c>
      <c r="R42" s="862" t="str">
        <f t="shared" si="13"/>
        <v/>
      </c>
      <c r="S42" s="831" t="str">
        <f t="shared" si="14"/>
        <v/>
      </c>
      <c r="T42" s="350"/>
      <c r="U42" s="352"/>
      <c r="V42" s="205"/>
    </row>
    <row r="43" spans="1:22" x14ac:dyDescent="0.2">
      <c r="A43" s="110"/>
      <c r="B43" s="373"/>
      <c r="C43" s="875"/>
      <c r="D43" s="871">
        <f>SUM(D8:D42)</f>
        <v>0</v>
      </c>
      <c r="E43" s="832"/>
      <c r="F43" s="843">
        <f>SUM(F8:F42)</f>
        <v>0</v>
      </c>
      <c r="G43" s="839"/>
      <c r="H43" s="833"/>
      <c r="I43" s="834">
        <f>SUM(I8:I42)</f>
        <v>0</v>
      </c>
      <c r="J43" s="851">
        <f>SUM(J8:J42)</f>
        <v>0</v>
      </c>
      <c r="K43" s="847"/>
      <c r="L43" s="832"/>
      <c r="M43" s="859"/>
      <c r="N43" s="855">
        <f t="shared" ref="N43:S43" si="18">SUM(N8:N42)</f>
        <v>0</v>
      </c>
      <c r="O43" s="867">
        <f t="shared" si="18"/>
        <v>0</v>
      </c>
      <c r="P43" s="863">
        <f t="shared" si="18"/>
        <v>0</v>
      </c>
      <c r="Q43" s="835">
        <f>SUM(Q8:Q42)</f>
        <v>0</v>
      </c>
      <c r="R43" s="863">
        <f t="shared" si="18"/>
        <v>0</v>
      </c>
      <c r="S43" s="835">
        <f t="shared" si="18"/>
        <v>0</v>
      </c>
      <c r="T43" s="353"/>
      <c r="U43" s="354"/>
      <c r="V43" s="205"/>
    </row>
    <row r="44" spans="1:22" x14ac:dyDescent="0.2">
      <c r="A44" s="17"/>
      <c r="B44" s="17"/>
      <c r="C44" s="114"/>
      <c r="D44" s="114"/>
      <c r="E44" s="114"/>
      <c r="F44" s="129"/>
      <c r="G44" s="130"/>
      <c r="H44" s="131" t="s">
        <v>208</v>
      </c>
      <c r="I44" s="891" t="str">
        <f>IF(D43&gt;0,(I43/F43),"")</f>
        <v/>
      </c>
      <c r="J44" s="892" t="str">
        <f>IF(D43&gt;0,(J43/F43),"")</f>
        <v/>
      </c>
      <c r="K44" s="111"/>
      <c r="L44" s="46"/>
      <c r="M44" s="46"/>
      <c r="N44" s="128"/>
      <c r="O44" s="42"/>
      <c r="Q44" s="391"/>
      <c r="S44" s="890"/>
      <c r="T44" s="205"/>
      <c r="U44" s="205"/>
      <c r="V44" s="205"/>
    </row>
    <row r="45" spans="1:22" x14ac:dyDescent="0.2">
      <c r="A45" s="1193" t="s">
        <v>178</v>
      </c>
      <c r="B45" s="1193"/>
      <c r="C45" s="115"/>
      <c r="D45" s="115"/>
      <c r="E45" s="115"/>
      <c r="F45" s="1194"/>
      <c r="G45" s="1195"/>
      <c r="H45" s="113"/>
      <c r="I45" s="112"/>
      <c r="J45" s="112"/>
      <c r="K45" s="112"/>
      <c r="Q45" s="391"/>
      <c r="S45" s="390"/>
    </row>
    <row r="46" spans="1:22" x14ac:dyDescent="0.2">
      <c r="A46" s="47" t="s">
        <v>60</v>
      </c>
      <c r="B46" s="47" t="s">
        <v>61</v>
      </c>
      <c r="C46" s="47" t="s">
        <v>62</v>
      </c>
      <c r="D46" s="105" t="s">
        <v>63</v>
      </c>
      <c r="E46" s="105" t="s">
        <v>64</v>
      </c>
      <c r="F46" s="103" t="s">
        <v>65</v>
      </c>
      <c r="G46" s="104" t="s">
        <v>75</v>
      </c>
      <c r="H46" s="103" t="s">
        <v>76</v>
      </c>
      <c r="I46" s="105" t="s">
        <v>77</v>
      </c>
      <c r="J46" s="888" t="s">
        <v>78</v>
      </c>
      <c r="K46" s="104" t="s">
        <v>85</v>
      </c>
      <c r="L46" s="106" t="s">
        <v>86</v>
      </c>
      <c r="M46" s="103" t="s">
        <v>87</v>
      </c>
      <c r="N46" s="104" t="s">
        <v>88</v>
      </c>
      <c r="O46" s="107" t="s">
        <v>89</v>
      </c>
      <c r="Q46" s="391"/>
      <c r="S46" s="390"/>
    </row>
    <row r="47" spans="1:22" ht="50.1" customHeight="1" x14ac:dyDescent="0.2">
      <c r="A47" s="48" t="s">
        <v>79</v>
      </c>
      <c r="B47" s="48" t="s">
        <v>80</v>
      </c>
      <c r="C47" s="48" t="s">
        <v>81</v>
      </c>
      <c r="D47" s="879" t="s">
        <v>207</v>
      </c>
      <c r="E47" s="880" t="s">
        <v>216</v>
      </c>
      <c r="F47" s="883" t="s">
        <v>90</v>
      </c>
      <c r="G47" s="882" t="s">
        <v>91</v>
      </c>
      <c r="H47" s="880" t="s">
        <v>92</v>
      </c>
      <c r="I47" s="897" t="s">
        <v>214</v>
      </c>
      <c r="J47" s="883" t="s">
        <v>215</v>
      </c>
      <c r="K47" s="882" t="s">
        <v>176</v>
      </c>
      <c r="L47" s="880" t="s">
        <v>177</v>
      </c>
      <c r="M47" s="883" t="s">
        <v>93</v>
      </c>
      <c r="N47" s="882" t="s">
        <v>213</v>
      </c>
      <c r="O47" s="883" t="s">
        <v>212</v>
      </c>
      <c r="Q47" s="391"/>
      <c r="S47" s="390"/>
    </row>
    <row r="48" spans="1:22" x14ac:dyDescent="0.2">
      <c r="A48" s="824" t="str">
        <f>IF(ISBLANK('LIHTC AppFraction'!A8),"",'LIHTC AppFraction'!A8)</f>
        <v/>
      </c>
      <c r="B48" s="876" t="str">
        <f>IF(ISBLANK('LIHTC AppFraction'!B8),"",'LIHTC AppFraction'!B8)</f>
        <v/>
      </c>
      <c r="C48" s="895" t="str">
        <f>IF(ISBLANK('LIHTC AppFraction'!C8),"",'LIHTC AppFraction'!C8)</f>
        <v/>
      </c>
      <c r="D48" s="868" t="str">
        <f>IF('Project Costs'!$V$8&gt;0,SUM((D8/$D$43)*'Project Costs'!$V$8),"")</f>
        <v/>
      </c>
      <c r="E48" s="893" t="str">
        <f>IF(D48&gt;0,"na","")</f>
        <v>na</v>
      </c>
      <c r="F48" s="848" t="str">
        <f>IF(D48&lt;&gt;"",D48,"")</f>
        <v/>
      </c>
      <c r="G48" s="836" t="str">
        <f>IF(AND(ISNUMBER('LIHTC AppFraction'!J8),ISNUMBER(D48)),'LIHTC AppFraction'!J8,"")</f>
        <v/>
      </c>
      <c r="H48" s="815" t="str">
        <f>IF(AND(ISNUMBER('SLIHC AppFraction'!J8),ISNUMBER(D48)),'SLIHC AppFraction'!J8,"")</f>
        <v/>
      </c>
      <c r="I48" s="898" t="str">
        <f>IF(G48&lt;&gt;"",F48*G48,"")</f>
        <v/>
      </c>
      <c r="J48" s="848" t="str">
        <f>IF(H48&lt;&gt;"",F48*H48,"")</f>
        <v/>
      </c>
      <c r="K48" s="844"/>
      <c r="L48" s="817"/>
      <c r="M48" s="856"/>
      <c r="N48" s="852" t="str">
        <f>IF(I48&lt;&gt;"",I48*M48,"")</f>
        <v/>
      </c>
      <c r="O48" s="864" t="str">
        <f>IF(J48&lt;&gt;"",J48*M48,"")</f>
        <v/>
      </c>
      <c r="Q48" s="391"/>
      <c r="S48" s="390"/>
    </row>
    <row r="49" spans="1:19" x14ac:dyDescent="0.2">
      <c r="A49" s="825" t="str">
        <f>IF(ISBLANK('LIHTC AppFraction'!A9),"",'LIHTC AppFraction'!A9)</f>
        <v/>
      </c>
      <c r="B49" s="877" t="str">
        <f>IF(ISBLANK('LIHTC AppFraction'!B9),"",'LIHTC AppFraction'!B9)</f>
        <v/>
      </c>
      <c r="C49" s="896" t="str">
        <f>IF(ISBLANK('LIHTC AppFraction'!C9),"",'LIHTC AppFraction'!C9)</f>
        <v/>
      </c>
      <c r="D49" s="869" t="str">
        <f>IF('Project Costs'!$V$8&gt;0,SUM((D9/$D$43)*'Project Costs'!$V$8),"")</f>
        <v/>
      </c>
      <c r="E49" s="894" t="str">
        <f t="shared" ref="E49:E82" si="19">IF(D49&gt;0,"na","")</f>
        <v>na</v>
      </c>
      <c r="F49" s="849" t="str">
        <f t="shared" ref="F49:F82" si="20">IF(D49&lt;&gt;"",D49,"")</f>
        <v/>
      </c>
      <c r="G49" s="837" t="str">
        <f>IF(AND(ISNUMBER('LIHTC AppFraction'!J9),ISNUMBER(D49)),'LIHTC AppFraction'!J9,"")</f>
        <v/>
      </c>
      <c r="H49" s="820" t="str">
        <f>IF(AND(ISNUMBER('SLIHC AppFraction'!J9),ISNUMBER(D49)),'SLIHC AppFraction'!J9,"")</f>
        <v/>
      </c>
      <c r="I49" s="899" t="str">
        <f t="shared" ref="I49:I82" si="21">IF(G49&lt;&gt;"",F49*G49,"")</f>
        <v/>
      </c>
      <c r="J49" s="849" t="str">
        <f t="shared" ref="J49:J82" si="22">IF(H49&lt;&gt;"",F49*H49,"")</f>
        <v/>
      </c>
      <c r="K49" s="845"/>
      <c r="L49" s="822"/>
      <c r="M49" s="857"/>
      <c r="N49" s="853" t="str">
        <f t="shared" ref="N49:N82" si="23">IF(I49&lt;&gt;"",I49*M49,"")</f>
        <v/>
      </c>
      <c r="O49" s="865" t="str">
        <f t="shared" ref="O49:O82" si="24">IF(J49&lt;&gt;"",J49*M49,"")</f>
        <v/>
      </c>
      <c r="Q49" s="391"/>
      <c r="S49" s="390"/>
    </row>
    <row r="50" spans="1:19" x14ac:dyDescent="0.2">
      <c r="A50" s="825" t="str">
        <f>IF(ISBLANK('LIHTC AppFraction'!A10),"",'LIHTC AppFraction'!A10)</f>
        <v/>
      </c>
      <c r="B50" s="877" t="str">
        <f>IF(ISBLANK('LIHTC AppFraction'!B10),"",'LIHTC AppFraction'!B10)</f>
        <v/>
      </c>
      <c r="C50" s="896" t="str">
        <f>IF(ISBLANK('LIHTC AppFraction'!C10),"",'LIHTC AppFraction'!C10)</f>
        <v/>
      </c>
      <c r="D50" s="869" t="str">
        <f>IF('Project Costs'!$V$8&gt;0,SUM((D10/$D$43)*'Project Costs'!$V$8),"")</f>
        <v/>
      </c>
      <c r="E50" s="894" t="str">
        <f t="shared" si="19"/>
        <v>na</v>
      </c>
      <c r="F50" s="849" t="str">
        <f t="shared" si="20"/>
        <v/>
      </c>
      <c r="G50" s="837" t="str">
        <f>IF(AND(ISNUMBER('LIHTC AppFraction'!J10),ISNUMBER(D50)),'LIHTC AppFraction'!J10,"")</f>
        <v/>
      </c>
      <c r="H50" s="820" t="str">
        <f>IF(AND(ISNUMBER('SLIHC AppFraction'!J10),ISNUMBER(D50)),'SLIHC AppFraction'!J10,"")</f>
        <v/>
      </c>
      <c r="I50" s="899" t="str">
        <f t="shared" si="21"/>
        <v/>
      </c>
      <c r="J50" s="849" t="str">
        <f t="shared" si="22"/>
        <v/>
      </c>
      <c r="K50" s="845"/>
      <c r="L50" s="822"/>
      <c r="M50" s="857"/>
      <c r="N50" s="853" t="str">
        <f t="shared" si="23"/>
        <v/>
      </c>
      <c r="O50" s="865" t="str">
        <f t="shared" si="24"/>
        <v/>
      </c>
      <c r="Q50" s="391"/>
      <c r="S50" s="390"/>
    </row>
    <row r="51" spans="1:19" x14ac:dyDescent="0.2">
      <c r="A51" s="825" t="str">
        <f>IF(ISBLANK('LIHTC AppFraction'!A11),"",'LIHTC AppFraction'!A11)</f>
        <v xml:space="preserve"> </v>
      </c>
      <c r="B51" s="877" t="str">
        <f>IF(ISBLANK('LIHTC AppFraction'!B11),"",'LIHTC AppFraction'!B11)</f>
        <v/>
      </c>
      <c r="C51" s="896" t="str">
        <f>IF(ISBLANK('LIHTC AppFraction'!C11),"",'LIHTC AppFraction'!C11)</f>
        <v/>
      </c>
      <c r="D51" s="869" t="str">
        <f>IF('Project Costs'!$V$8&gt;0,SUM((D11/$D$43)*'Project Costs'!$V$8),"")</f>
        <v/>
      </c>
      <c r="E51" s="894" t="str">
        <f t="shared" si="19"/>
        <v>na</v>
      </c>
      <c r="F51" s="849" t="str">
        <f t="shared" si="20"/>
        <v/>
      </c>
      <c r="G51" s="837" t="str">
        <f>IF(AND(ISNUMBER('LIHTC AppFraction'!J11),ISNUMBER(D51)),'LIHTC AppFraction'!J11,"")</f>
        <v/>
      </c>
      <c r="H51" s="820" t="str">
        <f>IF(AND(ISNUMBER('SLIHC AppFraction'!J11),ISNUMBER(D51)),'SLIHC AppFraction'!J11,"")</f>
        <v/>
      </c>
      <c r="I51" s="899" t="str">
        <f t="shared" si="21"/>
        <v/>
      </c>
      <c r="J51" s="849" t="str">
        <f t="shared" si="22"/>
        <v/>
      </c>
      <c r="K51" s="845"/>
      <c r="L51" s="822"/>
      <c r="M51" s="857"/>
      <c r="N51" s="853" t="str">
        <f t="shared" si="23"/>
        <v/>
      </c>
      <c r="O51" s="865" t="str">
        <f t="shared" si="24"/>
        <v/>
      </c>
      <c r="Q51" s="391"/>
      <c r="S51" s="390"/>
    </row>
    <row r="52" spans="1:19" x14ac:dyDescent="0.2">
      <c r="A52" s="825" t="str">
        <f>IF(ISBLANK('LIHTC AppFraction'!A12),"",'LIHTC AppFraction'!A12)</f>
        <v xml:space="preserve"> </v>
      </c>
      <c r="B52" s="877" t="str">
        <f>IF(ISBLANK('LIHTC AppFraction'!B12),"",'LIHTC AppFraction'!B12)</f>
        <v/>
      </c>
      <c r="C52" s="896" t="str">
        <f>IF(ISBLANK('LIHTC AppFraction'!C12),"",'LIHTC AppFraction'!C12)</f>
        <v/>
      </c>
      <c r="D52" s="869" t="str">
        <f>IF('Project Costs'!$V$8&gt;0,SUM((D12/$D$43)*'Project Costs'!$V$8),"")</f>
        <v/>
      </c>
      <c r="E52" s="894" t="str">
        <f t="shared" si="19"/>
        <v>na</v>
      </c>
      <c r="F52" s="849" t="str">
        <f t="shared" si="20"/>
        <v/>
      </c>
      <c r="G52" s="837" t="str">
        <f>IF(AND(ISNUMBER('LIHTC AppFraction'!J12),ISNUMBER(D52)),'LIHTC AppFraction'!J12,"")</f>
        <v/>
      </c>
      <c r="H52" s="820" t="str">
        <f>IF(AND(ISNUMBER('SLIHC AppFraction'!J12),ISNUMBER(D52)),'SLIHC AppFraction'!J12,"")</f>
        <v/>
      </c>
      <c r="I52" s="899" t="str">
        <f t="shared" si="21"/>
        <v/>
      </c>
      <c r="J52" s="849" t="str">
        <f t="shared" si="22"/>
        <v/>
      </c>
      <c r="K52" s="845"/>
      <c r="L52" s="822"/>
      <c r="M52" s="857"/>
      <c r="N52" s="853" t="str">
        <f t="shared" si="23"/>
        <v/>
      </c>
      <c r="O52" s="865" t="str">
        <f t="shared" si="24"/>
        <v/>
      </c>
      <c r="Q52" s="391"/>
      <c r="S52" s="390"/>
    </row>
    <row r="53" spans="1:19" x14ac:dyDescent="0.2">
      <c r="A53" s="825" t="str">
        <f>IF(ISBLANK('LIHTC AppFraction'!A13),"",'LIHTC AppFraction'!A13)</f>
        <v xml:space="preserve"> </v>
      </c>
      <c r="B53" s="877" t="str">
        <f>IF(ISBLANK('LIHTC AppFraction'!B13),"",'LIHTC AppFraction'!B13)</f>
        <v/>
      </c>
      <c r="C53" s="896" t="str">
        <f>IF(ISBLANK('LIHTC AppFraction'!C13),"",'LIHTC AppFraction'!C13)</f>
        <v/>
      </c>
      <c r="D53" s="869" t="str">
        <f>IF('Project Costs'!$V$8&gt;0,SUM((D13/$D$43)*'Project Costs'!$V$8),"")</f>
        <v/>
      </c>
      <c r="E53" s="894" t="str">
        <f t="shared" si="19"/>
        <v>na</v>
      </c>
      <c r="F53" s="849" t="str">
        <f t="shared" si="20"/>
        <v/>
      </c>
      <c r="G53" s="837" t="str">
        <f>IF(AND(ISNUMBER('LIHTC AppFraction'!J13),ISNUMBER(D53)),'LIHTC AppFraction'!J13,"")</f>
        <v/>
      </c>
      <c r="H53" s="820" t="str">
        <f>IF(AND(ISNUMBER('SLIHC AppFraction'!J13),ISNUMBER(D53)),'SLIHC AppFraction'!J13,"")</f>
        <v/>
      </c>
      <c r="I53" s="899" t="str">
        <f t="shared" si="21"/>
        <v/>
      </c>
      <c r="J53" s="849" t="str">
        <f t="shared" si="22"/>
        <v/>
      </c>
      <c r="K53" s="845"/>
      <c r="L53" s="822"/>
      <c r="M53" s="857"/>
      <c r="N53" s="853" t="str">
        <f t="shared" si="23"/>
        <v/>
      </c>
      <c r="O53" s="865" t="str">
        <f t="shared" si="24"/>
        <v/>
      </c>
      <c r="Q53" s="391"/>
      <c r="S53" s="390"/>
    </row>
    <row r="54" spans="1:19" x14ac:dyDescent="0.2">
      <c r="A54" s="825" t="str">
        <f>IF(ISBLANK('LIHTC AppFraction'!A14),"",'LIHTC AppFraction'!A14)</f>
        <v xml:space="preserve"> </v>
      </c>
      <c r="B54" s="877" t="str">
        <f>IF(ISBLANK('LIHTC AppFraction'!B14),"",'LIHTC AppFraction'!B14)</f>
        <v/>
      </c>
      <c r="C54" s="896" t="str">
        <f>IF(ISBLANK('LIHTC AppFraction'!C14),"",'LIHTC AppFraction'!C14)</f>
        <v/>
      </c>
      <c r="D54" s="869" t="str">
        <f>IF('Project Costs'!$V$8&gt;0,SUM((D14/$D$43)*'Project Costs'!$V$8),"")</f>
        <v/>
      </c>
      <c r="E54" s="894" t="str">
        <f t="shared" si="19"/>
        <v>na</v>
      </c>
      <c r="F54" s="849" t="str">
        <f t="shared" si="20"/>
        <v/>
      </c>
      <c r="G54" s="837" t="str">
        <f>IF(AND(ISNUMBER('LIHTC AppFraction'!J14),ISNUMBER(D54)),'LIHTC AppFraction'!J14,"")</f>
        <v/>
      </c>
      <c r="H54" s="820" t="str">
        <f>IF(AND(ISNUMBER('SLIHC AppFraction'!J14),ISNUMBER(D54)),'SLIHC AppFraction'!J14,"")</f>
        <v/>
      </c>
      <c r="I54" s="899" t="str">
        <f t="shared" si="21"/>
        <v/>
      </c>
      <c r="J54" s="849" t="str">
        <f t="shared" si="22"/>
        <v/>
      </c>
      <c r="K54" s="845"/>
      <c r="L54" s="822"/>
      <c r="M54" s="857"/>
      <c r="N54" s="853" t="str">
        <f t="shared" si="23"/>
        <v/>
      </c>
      <c r="O54" s="865" t="str">
        <f t="shared" si="24"/>
        <v/>
      </c>
      <c r="Q54" s="391"/>
      <c r="S54" s="390"/>
    </row>
    <row r="55" spans="1:19" x14ac:dyDescent="0.2">
      <c r="A55" s="825" t="str">
        <f>IF(ISBLANK('LIHTC AppFraction'!A15),"",'LIHTC AppFraction'!A15)</f>
        <v xml:space="preserve"> </v>
      </c>
      <c r="B55" s="877" t="str">
        <f>IF(ISBLANK('LIHTC AppFraction'!B15),"",'LIHTC AppFraction'!B15)</f>
        <v/>
      </c>
      <c r="C55" s="896" t="str">
        <f>IF(ISBLANK('LIHTC AppFraction'!C15),"",'LIHTC AppFraction'!C15)</f>
        <v/>
      </c>
      <c r="D55" s="869" t="str">
        <f>IF('Project Costs'!$V$8&gt;0,SUM((D15/$D$43)*'Project Costs'!$V$8),"")</f>
        <v/>
      </c>
      <c r="E55" s="894" t="str">
        <f t="shared" si="19"/>
        <v>na</v>
      </c>
      <c r="F55" s="849" t="str">
        <f t="shared" si="20"/>
        <v/>
      </c>
      <c r="G55" s="837" t="str">
        <f>IF(AND(ISNUMBER('LIHTC AppFraction'!J15),ISNUMBER(D55)),'LIHTC AppFraction'!J15,"")</f>
        <v/>
      </c>
      <c r="H55" s="820" t="str">
        <f>IF(AND(ISNUMBER('SLIHC AppFraction'!J15),ISNUMBER(D55)),'SLIHC AppFraction'!J15,"")</f>
        <v/>
      </c>
      <c r="I55" s="899" t="str">
        <f t="shared" si="21"/>
        <v/>
      </c>
      <c r="J55" s="849" t="str">
        <f t="shared" si="22"/>
        <v/>
      </c>
      <c r="K55" s="845"/>
      <c r="L55" s="822"/>
      <c r="M55" s="857"/>
      <c r="N55" s="853" t="str">
        <f t="shared" si="23"/>
        <v/>
      </c>
      <c r="O55" s="865" t="str">
        <f t="shared" si="24"/>
        <v/>
      </c>
      <c r="Q55" s="391"/>
      <c r="S55" s="390"/>
    </row>
    <row r="56" spans="1:19" x14ac:dyDescent="0.2">
      <c r="A56" s="825" t="str">
        <f>IF(ISBLANK('LIHTC AppFraction'!A16),"",'LIHTC AppFraction'!A16)</f>
        <v xml:space="preserve"> </v>
      </c>
      <c r="B56" s="877" t="str">
        <f>IF(ISBLANK('LIHTC AppFraction'!B16),"",'LIHTC AppFraction'!B16)</f>
        <v/>
      </c>
      <c r="C56" s="896" t="str">
        <f>IF(ISBLANK('LIHTC AppFraction'!C16),"",'LIHTC AppFraction'!C16)</f>
        <v/>
      </c>
      <c r="D56" s="869" t="str">
        <f>IF('Project Costs'!$V$8&gt;0,SUM((D16/$D$43)*'Project Costs'!$V$8),"")</f>
        <v/>
      </c>
      <c r="E56" s="894" t="str">
        <f t="shared" si="19"/>
        <v>na</v>
      </c>
      <c r="F56" s="849" t="str">
        <f t="shared" si="20"/>
        <v/>
      </c>
      <c r="G56" s="837" t="str">
        <f>IF(AND(ISNUMBER('LIHTC AppFraction'!J16),ISNUMBER(D56)),'LIHTC AppFraction'!J16,"")</f>
        <v/>
      </c>
      <c r="H56" s="820" t="str">
        <f>IF(AND(ISNUMBER('SLIHC AppFraction'!J16),ISNUMBER(D56)),'SLIHC AppFraction'!J16,"")</f>
        <v/>
      </c>
      <c r="I56" s="899" t="str">
        <f t="shared" si="21"/>
        <v/>
      </c>
      <c r="J56" s="849" t="str">
        <f t="shared" si="22"/>
        <v/>
      </c>
      <c r="K56" s="845"/>
      <c r="L56" s="822"/>
      <c r="M56" s="857"/>
      <c r="N56" s="853" t="str">
        <f t="shared" si="23"/>
        <v/>
      </c>
      <c r="O56" s="865" t="str">
        <f t="shared" si="24"/>
        <v/>
      </c>
      <c r="Q56" s="391"/>
      <c r="S56" s="390"/>
    </row>
    <row r="57" spans="1:19" x14ac:dyDescent="0.2">
      <c r="A57" s="825" t="str">
        <f>IF(ISBLANK('LIHTC AppFraction'!A17),"",'LIHTC AppFraction'!A17)</f>
        <v xml:space="preserve"> </v>
      </c>
      <c r="B57" s="877" t="str">
        <f>IF(ISBLANK('LIHTC AppFraction'!B17),"",'LIHTC AppFraction'!B17)</f>
        <v/>
      </c>
      <c r="C57" s="896" t="str">
        <f>IF(ISBLANK('LIHTC AppFraction'!C17),"",'LIHTC AppFraction'!C17)</f>
        <v/>
      </c>
      <c r="D57" s="869" t="str">
        <f>IF('Project Costs'!$V$8&gt;0,SUM((D17/$D$43)*'Project Costs'!$V$8),"")</f>
        <v/>
      </c>
      <c r="E57" s="894" t="str">
        <f t="shared" si="19"/>
        <v>na</v>
      </c>
      <c r="F57" s="849" t="str">
        <f t="shared" si="20"/>
        <v/>
      </c>
      <c r="G57" s="837" t="str">
        <f>IF(AND(ISNUMBER('LIHTC AppFraction'!J17),ISNUMBER(D57)),'LIHTC AppFraction'!J17,"")</f>
        <v/>
      </c>
      <c r="H57" s="820" t="str">
        <f>IF(AND(ISNUMBER('SLIHC AppFraction'!J17),ISNUMBER(D57)),'SLIHC AppFraction'!J17,"")</f>
        <v/>
      </c>
      <c r="I57" s="899" t="str">
        <f t="shared" si="21"/>
        <v/>
      </c>
      <c r="J57" s="849" t="str">
        <f t="shared" si="22"/>
        <v/>
      </c>
      <c r="K57" s="845"/>
      <c r="L57" s="822"/>
      <c r="M57" s="857"/>
      <c r="N57" s="853" t="str">
        <f t="shared" si="23"/>
        <v/>
      </c>
      <c r="O57" s="865" t="str">
        <f t="shared" si="24"/>
        <v/>
      </c>
      <c r="Q57" s="391"/>
      <c r="S57" s="390"/>
    </row>
    <row r="58" spans="1:19" x14ac:dyDescent="0.2">
      <c r="A58" s="825" t="str">
        <f>IF(ISBLANK('LIHTC AppFraction'!A18),"",'LIHTC AppFraction'!A18)</f>
        <v xml:space="preserve"> </v>
      </c>
      <c r="B58" s="877" t="str">
        <f>IF(ISBLANK('LIHTC AppFraction'!B18),"",'LIHTC AppFraction'!B18)</f>
        <v/>
      </c>
      <c r="C58" s="896" t="str">
        <f>IF(ISBLANK('LIHTC AppFraction'!C18),"",'LIHTC AppFraction'!C18)</f>
        <v/>
      </c>
      <c r="D58" s="869" t="str">
        <f>IF('Project Costs'!$V$8&gt;0,SUM((D18/$D$43)*'Project Costs'!$V$8),"")</f>
        <v/>
      </c>
      <c r="E58" s="894" t="str">
        <f t="shared" si="19"/>
        <v>na</v>
      </c>
      <c r="F58" s="849" t="str">
        <f t="shared" si="20"/>
        <v/>
      </c>
      <c r="G58" s="837" t="str">
        <f>IF(AND(ISNUMBER('LIHTC AppFraction'!J18),ISNUMBER(D58)),'LIHTC AppFraction'!J18,"")</f>
        <v/>
      </c>
      <c r="H58" s="820" t="str">
        <f>IF(AND(ISNUMBER('SLIHC AppFraction'!J18),ISNUMBER(D58)),'SLIHC AppFraction'!J18,"")</f>
        <v/>
      </c>
      <c r="I58" s="899" t="str">
        <f t="shared" si="21"/>
        <v/>
      </c>
      <c r="J58" s="849" t="str">
        <f t="shared" si="22"/>
        <v/>
      </c>
      <c r="K58" s="845"/>
      <c r="L58" s="822"/>
      <c r="M58" s="857"/>
      <c r="N58" s="853" t="str">
        <f t="shared" si="23"/>
        <v/>
      </c>
      <c r="O58" s="865" t="str">
        <f t="shared" si="24"/>
        <v/>
      </c>
      <c r="Q58" s="391"/>
      <c r="S58" s="390"/>
    </row>
    <row r="59" spans="1:19" x14ac:dyDescent="0.2">
      <c r="A59" s="825" t="str">
        <f>IF(ISBLANK('LIHTC AppFraction'!A19),"",'LIHTC AppFraction'!A19)</f>
        <v xml:space="preserve"> </v>
      </c>
      <c r="B59" s="877" t="str">
        <f>IF(ISBLANK('LIHTC AppFraction'!B19),"",'LIHTC AppFraction'!B19)</f>
        <v/>
      </c>
      <c r="C59" s="896" t="str">
        <f>IF(ISBLANK('LIHTC AppFraction'!C19),"",'LIHTC AppFraction'!C19)</f>
        <v/>
      </c>
      <c r="D59" s="869" t="str">
        <f>IF('Project Costs'!$V$8&gt;0,SUM((D19/$D$43)*'Project Costs'!$V$8),"")</f>
        <v/>
      </c>
      <c r="E59" s="894" t="str">
        <f t="shared" si="19"/>
        <v>na</v>
      </c>
      <c r="F59" s="849" t="str">
        <f t="shared" si="20"/>
        <v/>
      </c>
      <c r="G59" s="837" t="str">
        <f>IF(AND(ISNUMBER('LIHTC AppFraction'!J19),ISNUMBER(D59)),'LIHTC AppFraction'!J19,"")</f>
        <v/>
      </c>
      <c r="H59" s="820" t="str">
        <f>IF(AND(ISNUMBER('SLIHC AppFraction'!J19),ISNUMBER(D59)),'SLIHC AppFraction'!J19,"")</f>
        <v/>
      </c>
      <c r="I59" s="899" t="str">
        <f t="shared" si="21"/>
        <v/>
      </c>
      <c r="J59" s="849" t="str">
        <f t="shared" si="22"/>
        <v/>
      </c>
      <c r="K59" s="845"/>
      <c r="L59" s="822"/>
      <c r="M59" s="857"/>
      <c r="N59" s="853" t="str">
        <f t="shared" si="23"/>
        <v/>
      </c>
      <c r="O59" s="865" t="str">
        <f t="shared" si="24"/>
        <v/>
      </c>
      <c r="Q59" s="391"/>
      <c r="S59" s="390"/>
    </row>
    <row r="60" spans="1:19" ht="12.75" customHeight="1" x14ac:dyDescent="0.2">
      <c r="A60" s="825" t="str">
        <f>IF(ISBLANK('LIHTC AppFraction'!A20),"",'LIHTC AppFraction'!A20)</f>
        <v xml:space="preserve"> </v>
      </c>
      <c r="B60" s="877" t="str">
        <f>IF(ISBLANK('LIHTC AppFraction'!B20),"",'LIHTC AppFraction'!B20)</f>
        <v/>
      </c>
      <c r="C60" s="896" t="str">
        <f>IF(ISBLANK('LIHTC AppFraction'!C20),"",'LIHTC AppFraction'!C20)</f>
        <v/>
      </c>
      <c r="D60" s="869" t="str">
        <f>IF('Project Costs'!$V$8&gt;0,SUM((D20/$D$43)*'Project Costs'!$V$8),"")</f>
        <v/>
      </c>
      <c r="E60" s="894" t="str">
        <f t="shared" si="19"/>
        <v>na</v>
      </c>
      <c r="F60" s="849" t="str">
        <f t="shared" si="20"/>
        <v/>
      </c>
      <c r="G60" s="837" t="str">
        <f>IF(AND(ISNUMBER('LIHTC AppFraction'!J20),ISNUMBER(D60)),'LIHTC AppFraction'!J20,"")</f>
        <v/>
      </c>
      <c r="H60" s="820" t="str">
        <f>IF(AND(ISNUMBER('SLIHC AppFraction'!J20),ISNUMBER(D60)),'SLIHC AppFraction'!J20,"")</f>
        <v/>
      </c>
      <c r="I60" s="899" t="str">
        <f t="shared" si="21"/>
        <v/>
      </c>
      <c r="J60" s="849" t="str">
        <f t="shared" si="22"/>
        <v/>
      </c>
      <c r="K60" s="845"/>
      <c r="L60" s="822"/>
      <c r="M60" s="857"/>
      <c r="N60" s="853" t="str">
        <f t="shared" si="23"/>
        <v/>
      </c>
      <c r="O60" s="865" t="str">
        <f t="shared" si="24"/>
        <v/>
      </c>
      <c r="Q60" s="391"/>
      <c r="S60" s="390"/>
    </row>
    <row r="61" spans="1:19" ht="12.75" customHeight="1" x14ac:dyDescent="0.2">
      <c r="A61" s="825" t="str">
        <f>IF(ISBLANK('LIHTC AppFraction'!A21),"",'LIHTC AppFraction'!A21)</f>
        <v xml:space="preserve"> </v>
      </c>
      <c r="B61" s="877" t="str">
        <f>IF(ISBLANK('LIHTC AppFraction'!B21),"",'LIHTC AppFraction'!B21)</f>
        <v/>
      </c>
      <c r="C61" s="896" t="str">
        <f>IF(ISBLANK('LIHTC AppFraction'!C21),"",'LIHTC AppFraction'!C21)</f>
        <v/>
      </c>
      <c r="D61" s="869" t="str">
        <f>IF('Project Costs'!$V$8&gt;0,SUM((D21/$D$43)*'Project Costs'!$V$8),"")</f>
        <v/>
      </c>
      <c r="E61" s="894" t="str">
        <f t="shared" si="19"/>
        <v>na</v>
      </c>
      <c r="F61" s="849" t="str">
        <f t="shared" si="20"/>
        <v/>
      </c>
      <c r="G61" s="837" t="str">
        <f>IF(AND(ISNUMBER('LIHTC AppFraction'!J21),ISNUMBER(D61)),'LIHTC AppFraction'!J21,"")</f>
        <v/>
      </c>
      <c r="H61" s="820" t="str">
        <f>IF(AND(ISNUMBER('SLIHC AppFraction'!J21),ISNUMBER(D61)),'SLIHC AppFraction'!J21,"")</f>
        <v/>
      </c>
      <c r="I61" s="899" t="str">
        <f t="shared" si="21"/>
        <v/>
      </c>
      <c r="J61" s="849" t="str">
        <f t="shared" si="22"/>
        <v/>
      </c>
      <c r="K61" s="845"/>
      <c r="L61" s="822"/>
      <c r="M61" s="857"/>
      <c r="N61" s="853" t="str">
        <f t="shared" si="23"/>
        <v/>
      </c>
      <c r="O61" s="865" t="str">
        <f t="shared" si="24"/>
        <v/>
      </c>
      <c r="Q61" s="391"/>
      <c r="S61" s="390"/>
    </row>
    <row r="62" spans="1:19" x14ac:dyDescent="0.2">
      <c r="A62" s="825" t="str">
        <f>IF(ISBLANK('LIHTC AppFraction'!A22),"",'LIHTC AppFraction'!A22)</f>
        <v xml:space="preserve"> </v>
      </c>
      <c r="B62" s="877" t="str">
        <f>IF(ISBLANK('LIHTC AppFraction'!B22),"",'LIHTC AppFraction'!B22)</f>
        <v/>
      </c>
      <c r="C62" s="896" t="str">
        <f>IF(ISBLANK('LIHTC AppFraction'!C22),"",'LIHTC AppFraction'!C22)</f>
        <v/>
      </c>
      <c r="D62" s="869" t="str">
        <f>IF('Project Costs'!$V$8&gt;0,SUM((D22/$D$43)*'Project Costs'!$V$8),"")</f>
        <v/>
      </c>
      <c r="E62" s="894" t="str">
        <f t="shared" si="19"/>
        <v>na</v>
      </c>
      <c r="F62" s="849" t="str">
        <f t="shared" si="20"/>
        <v/>
      </c>
      <c r="G62" s="837" t="str">
        <f>IF(AND(ISNUMBER('LIHTC AppFraction'!J22),ISNUMBER(D62)),'LIHTC AppFraction'!J22,"")</f>
        <v/>
      </c>
      <c r="H62" s="820" t="str">
        <f>IF(AND(ISNUMBER('SLIHC AppFraction'!J22),ISNUMBER(D62)),'SLIHC AppFraction'!J22,"")</f>
        <v/>
      </c>
      <c r="I62" s="899" t="str">
        <f t="shared" si="21"/>
        <v/>
      </c>
      <c r="J62" s="849" t="str">
        <f t="shared" si="22"/>
        <v/>
      </c>
      <c r="K62" s="845"/>
      <c r="L62" s="822"/>
      <c r="M62" s="857"/>
      <c r="N62" s="853" t="str">
        <f t="shared" si="23"/>
        <v/>
      </c>
      <c r="O62" s="865" t="str">
        <f t="shared" si="24"/>
        <v/>
      </c>
      <c r="Q62" s="391"/>
      <c r="S62" s="390"/>
    </row>
    <row r="63" spans="1:19" x14ac:dyDescent="0.2">
      <c r="A63" s="825" t="str">
        <f>IF(ISBLANK('LIHTC AppFraction'!A23),"",'LIHTC AppFraction'!A23)</f>
        <v xml:space="preserve"> </v>
      </c>
      <c r="B63" s="877" t="str">
        <f>IF(ISBLANK('LIHTC AppFraction'!B23),"",'LIHTC AppFraction'!B23)</f>
        <v/>
      </c>
      <c r="C63" s="896" t="str">
        <f>IF(ISBLANK('LIHTC AppFraction'!C23),"",'LIHTC AppFraction'!C23)</f>
        <v/>
      </c>
      <c r="D63" s="869" t="str">
        <f>IF('Project Costs'!$V$8&gt;0,SUM((D23/$D$43)*'Project Costs'!$V$8),"")</f>
        <v/>
      </c>
      <c r="E63" s="894" t="str">
        <f t="shared" si="19"/>
        <v>na</v>
      </c>
      <c r="F63" s="849" t="str">
        <f t="shared" si="20"/>
        <v/>
      </c>
      <c r="G63" s="837" t="str">
        <f>IF(AND(ISNUMBER('LIHTC AppFraction'!J23),ISNUMBER(D63)),'LIHTC AppFraction'!J23,"")</f>
        <v/>
      </c>
      <c r="H63" s="820" t="str">
        <f>IF(AND(ISNUMBER('SLIHC AppFraction'!J23),ISNUMBER(D63)),'SLIHC AppFraction'!J23,"")</f>
        <v/>
      </c>
      <c r="I63" s="899" t="str">
        <f t="shared" si="21"/>
        <v/>
      </c>
      <c r="J63" s="849" t="str">
        <f t="shared" si="22"/>
        <v/>
      </c>
      <c r="K63" s="845"/>
      <c r="L63" s="822"/>
      <c r="M63" s="857"/>
      <c r="N63" s="853" t="str">
        <f t="shared" si="23"/>
        <v/>
      </c>
      <c r="O63" s="865" t="str">
        <f t="shared" si="24"/>
        <v/>
      </c>
      <c r="Q63" s="391"/>
      <c r="S63" s="390"/>
    </row>
    <row r="64" spans="1:19" x14ac:dyDescent="0.2">
      <c r="A64" s="825" t="str">
        <f>IF(ISBLANK('LIHTC AppFraction'!A24),"",'LIHTC AppFraction'!A24)</f>
        <v xml:space="preserve"> </v>
      </c>
      <c r="B64" s="877" t="str">
        <f>IF(ISBLANK('LIHTC AppFraction'!B24),"",'LIHTC AppFraction'!B24)</f>
        <v/>
      </c>
      <c r="C64" s="896" t="str">
        <f>IF(ISBLANK('LIHTC AppFraction'!C24),"",'LIHTC AppFraction'!C24)</f>
        <v/>
      </c>
      <c r="D64" s="869" t="str">
        <f>IF('Project Costs'!$V$8&gt;0,SUM((D24/$D$43)*'Project Costs'!$V$8),"")</f>
        <v/>
      </c>
      <c r="E64" s="894" t="str">
        <f t="shared" si="19"/>
        <v>na</v>
      </c>
      <c r="F64" s="849" t="str">
        <f t="shared" si="20"/>
        <v/>
      </c>
      <c r="G64" s="837" t="str">
        <f>IF(AND(ISNUMBER('LIHTC AppFraction'!J24),ISNUMBER(D64)),'LIHTC AppFraction'!J24,"")</f>
        <v/>
      </c>
      <c r="H64" s="820" t="str">
        <f>IF(AND(ISNUMBER('SLIHC AppFraction'!J24),ISNUMBER(D64)),'SLIHC AppFraction'!J24,"")</f>
        <v/>
      </c>
      <c r="I64" s="899" t="str">
        <f t="shared" si="21"/>
        <v/>
      </c>
      <c r="J64" s="849" t="str">
        <f t="shared" si="22"/>
        <v/>
      </c>
      <c r="K64" s="845"/>
      <c r="L64" s="822"/>
      <c r="M64" s="857"/>
      <c r="N64" s="853" t="str">
        <f t="shared" si="23"/>
        <v/>
      </c>
      <c r="O64" s="865" t="str">
        <f t="shared" si="24"/>
        <v/>
      </c>
      <c r="Q64" s="391"/>
      <c r="S64" s="390"/>
    </row>
    <row r="65" spans="1:19" x14ac:dyDescent="0.2">
      <c r="A65" s="825" t="str">
        <f>IF(ISBLANK('LIHTC AppFraction'!A25),"",'LIHTC AppFraction'!A25)</f>
        <v xml:space="preserve"> </v>
      </c>
      <c r="B65" s="877" t="str">
        <f>IF(ISBLANK('LIHTC AppFraction'!B25),"",'LIHTC AppFraction'!B25)</f>
        <v/>
      </c>
      <c r="C65" s="896" t="str">
        <f>IF(ISBLANK('LIHTC AppFraction'!C25),"",'LIHTC AppFraction'!C25)</f>
        <v/>
      </c>
      <c r="D65" s="869" t="str">
        <f>IF('Project Costs'!$V$8&gt;0,SUM((D25/$D$43)*'Project Costs'!$V$8),"")</f>
        <v/>
      </c>
      <c r="E65" s="894" t="str">
        <f t="shared" si="19"/>
        <v>na</v>
      </c>
      <c r="F65" s="849" t="str">
        <f t="shared" si="20"/>
        <v/>
      </c>
      <c r="G65" s="837" t="str">
        <f>IF(AND(ISNUMBER('LIHTC AppFraction'!J25),ISNUMBER(D65)),'LIHTC AppFraction'!J25,"")</f>
        <v/>
      </c>
      <c r="H65" s="820" t="str">
        <f>IF(AND(ISNUMBER('SLIHC AppFraction'!J25),ISNUMBER(D65)),'SLIHC AppFraction'!J25,"")</f>
        <v/>
      </c>
      <c r="I65" s="899" t="str">
        <f t="shared" si="21"/>
        <v/>
      </c>
      <c r="J65" s="849" t="str">
        <f t="shared" si="22"/>
        <v/>
      </c>
      <c r="K65" s="845"/>
      <c r="L65" s="822"/>
      <c r="M65" s="857"/>
      <c r="N65" s="853" t="str">
        <f t="shared" si="23"/>
        <v/>
      </c>
      <c r="O65" s="865" t="str">
        <f t="shared" si="24"/>
        <v/>
      </c>
      <c r="Q65" s="391"/>
      <c r="S65" s="390"/>
    </row>
    <row r="66" spans="1:19" x14ac:dyDescent="0.2">
      <c r="A66" s="825" t="str">
        <f>IF(ISBLANK('LIHTC AppFraction'!A26),"",'LIHTC AppFraction'!A26)</f>
        <v xml:space="preserve"> </v>
      </c>
      <c r="B66" s="877" t="str">
        <f>IF(ISBLANK('LIHTC AppFraction'!B26),"",'LIHTC AppFraction'!B26)</f>
        <v/>
      </c>
      <c r="C66" s="896" t="str">
        <f>IF(ISBLANK('LIHTC AppFraction'!C26),"",'LIHTC AppFraction'!C26)</f>
        <v/>
      </c>
      <c r="D66" s="869" t="str">
        <f>IF('Project Costs'!$V$8&gt;0,SUM((D26/$D$43)*'Project Costs'!$V$8),"")</f>
        <v/>
      </c>
      <c r="E66" s="894" t="str">
        <f t="shared" si="19"/>
        <v>na</v>
      </c>
      <c r="F66" s="849" t="str">
        <f t="shared" si="20"/>
        <v/>
      </c>
      <c r="G66" s="837" t="str">
        <f>IF(AND(ISNUMBER('LIHTC AppFraction'!J26),ISNUMBER(D66)),'LIHTC AppFraction'!J26,"")</f>
        <v/>
      </c>
      <c r="H66" s="820" t="str">
        <f>IF(AND(ISNUMBER('SLIHC AppFraction'!J26),ISNUMBER(D66)),'SLIHC AppFraction'!J26,"")</f>
        <v/>
      </c>
      <c r="I66" s="899" t="str">
        <f t="shared" si="21"/>
        <v/>
      </c>
      <c r="J66" s="849" t="str">
        <f t="shared" si="22"/>
        <v/>
      </c>
      <c r="K66" s="845"/>
      <c r="L66" s="822"/>
      <c r="M66" s="857"/>
      <c r="N66" s="853" t="str">
        <f t="shared" si="23"/>
        <v/>
      </c>
      <c r="O66" s="865" t="str">
        <f t="shared" si="24"/>
        <v/>
      </c>
      <c r="Q66" s="391"/>
      <c r="S66" s="390"/>
    </row>
    <row r="67" spans="1:19" x14ac:dyDescent="0.2">
      <c r="A67" s="825" t="str">
        <f>IF(ISBLANK('LIHTC AppFraction'!A27),"",'LIHTC AppFraction'!A27)</f>
        <v xml:space="preserve"> </v>
      </c>
      <c r="B67" s="877" t="str">
        <f>IF(ISBLANK('LIHTC AppFraction'!B27),"",'LIHTC AppFraction'!B27)</f>
        <v/>
      </c>
      <c r="C67" s="896" t="str">
        <f>IF(ISBLANK('LIHTC AppFraction'!C27),"",'LIHTC AppFraction'!C27)</f>
        <v/>
      </c>
      <c r="D67" s="869" t="str">
        <f>IF('Project Costs'!$V$8&gt;0,SUM((D27/$D$43)*'Project Costs'!$V$8),"")</f>
        <v/>
      </c>
      <c r="E67" s="894" t="str">
        <f t="shared" si="19"/>
        <v>na</v>
      </c>
      <c r="F67" s="849" t="str">
        <f t="shared" si="20"/>
        <v/>
      </c>
      <c r="G67" s="837" t="str">
        <f>IF(AND(ISNUMBER('LIHTC AppFraction'!J27),ISNUMBER(D67)),'LIHTC AppFraction'!J27,"")</f>
        <v/>
      </c>
      <c r="H67" s="820" t="str">
        <f>IF(AND(ISNUMBER('SLIHC AppFraction'!J27),ISNUMBER(D67)),'SLIHC AppFraction'!J27,"")</f>
        <v/>
      </c>
      <c r="I67" s="899" t="str">
        <f t="shared" si="21"/>
        <v/>
      </c>
      <c r="J67" s="849" t="str">
        <f t="shared" si="22"/>
        <v/>
      </c>
      <c r="K67" s="845"/>
      <c r="L67" s="822"/>
      <c r="M67" s="857"/>
      <c r="N67" s="853" t="str">
        <f t="shared" si="23"/>
        <v/>
      </c>
      <c r="O67" s="865" t="str">
        <f t="shared" si="24"/>
        <v/>
      </c>
      <c r="Q67" s="391"/>
      <c r="S67" s="390"/>
    </row>
    <row r="68" spans="1:19" x14ac:dyDescent="0.2">
      <c r="A68" s="825" t="str">
        <f>IF(ISBLANK('LIHTC AppFraction'!A28),"",'LIHTC AppFraction'!A28)</f>
        <v xml:space="preserve"> </v>
      </c>
      <c r="B68" s="877" t="str">
        <f>IF(ISBLANK('LIHTC AppFraction'!B28),"",'LIHTC AppFraction'!B28)</f>
        <v/>
      </c>
      <c r="C68" s="896" t="str">
        <f>IF(ISBLANK('LIHTC AppFraction'!C28),"",'LIHTC AppFraction'!C28)</f>
        <v/>
      </c>
      <c r="D68" s="869" t="str">
        <f>IF('Project Costs'!$V$8&gt;0,SUM((D28/$D$43)*'Project Costs'!$V$8),"")</f>
        <v/>
      </c>
      <c r="E68" s="894" t="str">
        <f t="shared" si="19"/>
        <v>na</v>
      </c>
      <c r="F68" s="849" t="str">
        <f t="shared" si="20"/>
        <v/>
      </c>
      <c r="G68" s="837" t="str">
        <f>IF(AND(ISNUMBER('LIHTC AppFraction'!J28),ISNUMBER(D68)),'LIHTC AppFraction'!J28,"")</f>
        <v/>
      </c>
      <c r="H68" s="820" t="str">
        <f>IF(AND(ISNUMBER('SLIHC AppFraction'!J28),ISNUMBER(D68)),'SLIHC AppFraction'!J28,"")</f>
        <v/>
      </c>
      <c r="I68" s="899" t="str">
        <f t="shared" si="21"/>
        <v/>
      </c>
      <c r="J68" s="849" t="str">
        <f t="shared" si="22"/>
        <v/>
      </c>
      <c r="K68" s="845"/>
      <c r="L68" s="822"/>
      <c r="M68" s="857"/>
      <c r="N68" s="853" t="str">
        <f t="shared" si="23"/>
        <v/>
      </c>
      <c r="O68" s="865" t="str">
        <f t="shared" si="24"/>
        <v/>
      </c>
      <c r="Q68" s="391"/>
      <c r="S68" s="390"/>
    </row>
    <row r="69" spans="1:19" x14ac:dyDescent="0.2">
      <c r="A69" s="825" t="str">
        <f>IF(ISBLANK('LIHTC AppFraction'!A29),"",'LIHTC AppFraction'!A29)</f>
        <v xml:space="preserve"> </v>
      </c>
      <c r="B69" s="877" t="str">
        <f>IF(ISBLANK('LIHTC AppFraction'!B29),"",'LIHTC AppFraction'!B29)</f>
        <v/>
      </c>
      <c r="C69" s="896" t="str">
        <f>IF(ISBLANK('LIHTC AppFraction'!C29),"",'LIHTC AppFraction'!C29)</f>
        <v/>
      </c>
      <c r="D69" s="869" t="str">
        <f>IF('Project Costs'!$V$8&gt;0,SUM((D29/$D$43)*'Project Costs'!$V$8),"")</f>
        <v/>
      </c>
      <c r="E69" s="894" t="str">
        <f t="shared" si="19"/>
        <v>na</v>
      </c>
      <c r="F69" s="849" t="str">
        <f t="shared" si="20"/>
        <v/>
      </c>
      <c r="G69" s="837" t="str">
        <f>IF(AND(ISNUMBER('LIHTC AppFraction'!J29),ISNUMBER(D69)),'LIHTC AppFraction'!J29,"")</f>
        <v/>
      </c>
      <c r="H69" s="820" t="str">
        <f>IF(AND(ISNUMBER('SLIHC AppFraction'!J29),ISNUMBER(D69)),'SLIHC AppFraction'!J29,"")</f>
        <v/>
      </c>
      <c r="I69" s="899" t="str">
        <f t="shared" si="21"/>
        <v/>
      </c>
      <c r="J69" s="849" t="str">
        <f t="shared" si="22"/>
        <v/>
      </c>
      <c r="K69" s="845"/>
      <c r="L69" s="822"/>
      <c r="M69" s="857"/>
      <c r="N69" s="853" t="str">
        <f t="shared" si="23"/>
        <v/>
      </c>
      <c r="O69" s="865" t="str">
        <f t="shared" si="24"/>
        <v/>
      </c>
      <c r="Q69" s="391"/>
      <c r="S69" s="390"/>
    </row>
    <row r="70" spans="1:19" x14ac:dyDescent="0.2">
      <c r="A70" s="825" t="str">
        <f>IF(ISBLANK('LIHTC AppFraction'!A30),"",'LIHTC AppFraction'!A30)</f>
        <v xml:space="preserve"> </v>
      </c>
      <c r="B70" s="877" t="str">
        <f>IF(ISBLANK('LIHTC AppFraction'!B30),"",'LIHTC AppFraction'!B30)</f>
        <v/>
      </c>
      <c r="C70" s="896" t="str">
        <f>IF(ISBLANK('LIHTC AppFraction'!C30),"",'LIHTC AppFraction'!C30)</f>
        <v/>
      </c>
      <c r="D70" s="869" t="str">
        <f>IF('Project Costs'!$V$8&gt;0,SUM((D30/$D$43)*'Project Costs'!$V$8),"")</f>
        <v/>
      </c>
      <c r="E70" s="894" t="str">
        <f t="shared" si="19"/>
        <v>na</v>
      </c>
      <c r="F70" s="849" t="str">
        <f t="shared" si="20"/>
        <v/>
      </c>
      <c r="G70" s="837" t="str">
        <f>IF(AND(ISNUMBER('LIHTC AppFraction'!J30),ISNUMBER(D70)),'LIHTC AppFraction'!J30,"")</f>
        <v/>
      </c>
      <c r="H70" s="820" t="str">
        <f>IF(AND(ISNUMBER('SLIHC AppFraction'!J30),ISNUMBER(D70)),'SLIHC AppFraction'!J30,"")</f>
        <v/>
      </c>
      <c r="I70" s="899" t="str">
        <f t="shared" si="21"/>
        <v/>
      </c>
      <c r="J70" s="849" t="str">
        <f t="shared" si="22"/>
        <v/>
      </c>
      <c r="K70" s="845"/>
      <c r="L70" s="822"/>
      <c r="M70" s="857"/>
      <c r="N70" s="853" t="str">
        <f t="shared" si="23"/>
        <v/>
      </c>
      <c r="O70" s="865" t="str">
        <f t="shared" si="24"/>
        <v/>
      </c>
      <c r="Q70" s="391"/>
      <c r="S70" s="390"/>
    </row>
    <row r="71" spans="1:19" x14ac:dyDescent="0.2">
      <c r="A71" s="825" t="str">
        <f>IF(ISBLANK('LIHTC AppFraction'!A31),"",'LIHTC AppFraction'!A31)</f>
        <v xml:space="preserve"> </v>
      </c>
      <c r="B71" s="877" t="str">
        <f>IF(ISBLANK('LIHTC AppFraction'!B31),"",'LIHTC AppFraction'!B31)</f>
        <v/>
      </c>
      <c r="C71" s="896" t="str">
        <f>IF(ISBLANK('LIHTC AppFraction'!C31),"",'LIHTC AppFraction'!C31)</f>
        <v/>
      </c>
      <c r="D71" s="869" t="str">
        <f>IF('Project Costs'!$V$8&gt;0,SUM((D31/$D$43)*'Project Costs'!$V$8),"")</f>
        <v/>
      </c>
      <c r="E71" s="894" t="str">
        <f t="shared" si="19"/>
        <v>na</v>
      </c>
      <c r="F71" s="849" t="str">
        <f t="shared" si="20"/>
        <v/>
      </c>
      <c r="G71" s="837" t="str">
        <f>IF(AND(ISNUMBER('LIHTC AppFraction'!J31),ISNUMBER(D71)),'LIHTC AppFraction'!J31,"")</f>
        <v/>
      </c>
      <c r="H71" s="820" t="str">
        <f>IF(AND(ISNUMBER('SLIHC AppFraction'!J31),ISNUMBER(D71)),'SLIHC AppFraction'!J31,"")</f>
        <v/>
      </c>
      <c r="I71" s="899" t="str">
        <f t="shared" si="21"/>
        <v/>
      </c>
      <c r="J71" s="849" t="str">
        <f t="shared" si="22"/>
        <v/>
      </c>
      <c r="K71" s="845"/>
      <c r="L71" s="822"/>
      <c r="M71" s="857"/>
      <c r="N71" s="853" t="str">
        <f t="shared" si="23"/>
        <v/>
      </c>
      <c r="O71" s="865" t="str">
        <f t="shared" si="24"/>
        <v/>
      </c>
      <c r="Q71" s="391"/>
      <c r="S71" s="390"/>
    </row>
    <row r="72" spans="1:19" x14ac:dyDescent="0.2">
      <c r="A72" s="825" t="str">
        <f>IF(ISBLANK('LIHTC AppFraction'!A32),"",'LIHTC AppFraction'!A32)</f>
        <v xml:space="preserve"> </v>
      </c>
      <c r="B72" s="877" t="str">
        <f>IF(ISBLANK('LIHTC AppFraction'!B32),"",'LIHTC AppFraction'!B32)</f>
        <v/>
      </c>
      <c r="C72" s="896" t="str">
        <f>IF(ISBLANK('LIHTC AppFraction'!C32),"",'LIHTC AppFraction'!C32)</f>
        <v/>
      </c>
      <c r="D72" s="869" t="str">
        <f>IF('Project Costs'!$V$8&gt;0,SUM((D32/$D$43)*'Project Costs'!$V$8),"")</f>
        <v/>
      </c>
      <c r="E72" s="894" t="str">
        <f t="shared" si="19"/>
        <v>na</v>
      </c>
      <c r="F72" s="849" t="str">
        <f t="shared" si="20"/>
        <v/>
      </c>
      <c r="G72" s="837" t="str">
        <f>IF(AND(ISNUMBER('LIHTC AppFraction'!J32),ISNUMBER(D72)),'LIHTC AppFraction'!J32,"")</f>
        <v/>
      </c>
      <c r="H72" s="820" t="str">
        <f>IF(AND(ISNUMBER('SLIHC AppFraction'!J32),ISNUMBER(D72)),'SLIHC AppFraction'!J32,"")</f>
        <v/>
      </c>
      <c r="I72" s="899" t="str">
        <f t="shared" si="21"/>
        <v/>
      </c>
      <c r="J72" s="849" t="str">
        <f t="shared" si="22"/>
        <v/>
      </c>
      <c r="K72" s="845"/>
      <c r="L72" s="822"/>
      <c r="M72" s="857"/>
      <c r="N72" s="853" t="str">
        <f t="shared" si="23"/>
        <v/>
      </c>
      <c r="O72" s="865" t="str">
        <f t="shared" si="24"/>
        <v/>
      </c>
      <c r="Q72" s="391"/>
      <c r="S72" s="390"/>
    </row>
    <row r="73" spans="1:19" x14ac:dyDescent="0.2">
      <c r="A73" s="825" t="str">
        <f>IF(ISBLANK('LIHTC AppFraction'!A33),"",'LIHTC AppFraction'!A33)</f>
        <v xml:space="preserve"> </v>
      </c>
      <c r="B73" s="877" t="str">
        <f>IF(ISBLANK('LIHTC AppFraction'!B33),"",'LIHTC AppFraction'!B33)</f>
        <v/>
      </c>
      <c r="C73" s="896" t="str">
        <f>IF(ISBLANK('LIHTC AppFraction'!C33),"",'LIHTC AppFraction'!C33)</f>
        <v/>
      </c>
      <c r="D73" s="869" t="str">
        <f>IF('Project Costs'!$V$8&gt;0,SUM((D33/$D$43)*'Project Costs'!$V$8),"")</f>
        <v/>
      </c>
      <c r="E73" s="894" t="str">
        <f t="shared" si="19"/>
        <v>na</v>
      </c>
      <c r="F73" s="849" t="str">
        <f t="shared" si="20"/>
        <v/>
      </c>
      <c r="G73" s="837" t="str">
        <f>IF(AND(ISNUMBER('LIHTC AppFraction'!J33),ISNUMBER(D73)),'LIHTC AppFraction'!J33,"")</f>
        <v/>
      </c>
      <c r="H73" s="820" t="str">
        <f>IF(AND(ISNUMBER('SLIHC AppFraction'!J33),ISNUMBER(D73)),'SLIHC AppFraction'!J33,"")</f>
        <v/>
      </c>
      <c r="I73" s="899" t="str">
        <f t="shared" si="21"/>
        <v/>
      </c>
      <c r="J73" s="849" t="str">
        <f t="shared" si="22"/>
        <v/>
      </c>
      <c r="K73" s="845"/>
      <c r="L73" s="822"/>
      <c r="M73" s="857"/>
      <c r="N73" s="853" t="str">
        <f t="shared" si="23"/>
        <v/>
      </c>
      <c r="O73" s="865" t="str">
        <f t="shared" si="24"/>
        <v/>
      </c>
      <c r="Q73" s="391"/>
      <c r="S73" s="390"/>
    </row>
    <row r="74" spans="1:19" x14ac:dyDescent="0.2">
      <c r="A74" s="825" t="str">
        <f>IF(ISBLANK('LIHTC AppFraction'!A34),"",'LIHTC AppFraction'!A34)</f>
        <v xml:space="preserve"> </v>
      </c>
      <c r="B74" s="877" t="str">
        <f>IF(ISBLANK('LIHTC AppFraction'!B34),"",'LIHTC AppFraction'!B34)</f>
        <v/>
      </c>
      <c r="C74" s="896" t="str">
        <f>IF(ISBLANK('LIHTC AppFraction'!C34),"",'LIHTC AppFraction'!C34)</f>
        <v/>
      </c>
      <c r="D74" s="869" t="str">
        <f>IF('Project Costs'!$V$8&gt;0,SUM((D34/$D$43)*'Project Costs'!$V$8),"")</f>
        <v/>
      </c>
      <c r="E74" s="894" t="str">
        <f t="shared" si="19"/>
        <v>na</v>
      </c>
      <c r="F74" s="849" t="str">
        <f t="shared" si="20"/>
        <v/>
      </c>
      <c r="G74" s="837" t="str">
        <f>IF(AND(ISNUMBER('LIHTC AppFraction'!J34),ISNUMBER(D74)),'LIHTC AppFraction'!J34,"")</f>
        <v/>
      </c>
      <c r="H74" s="820" t="str">
        <f>IF(AND(ISNUMBER('SLIHC AppFraction'!J34),ISNUMBER(D74)),'SLIHC AppFraction'!J34,"")</f>
        <v/>
      </c>
      <c r="I74" s="899" t="str">
        <f t="shared" si="21"/>
        <v/>
      </c>
      <c r="J74" s="849" t="str">
        <f t="shared" si="22"/>
        <v/>
      </c>
      <c r="K74" s="845"/>
      <c r="L74" s="822"/>
      <c r="M74" s="857"/>
      <c r="N74" s="853" t="str">
        <f t="shared" si="23"/>
        <v/>
      </c>
      <c r="O74" s="865" t="str">
        <f t="shared" si="24"/>
        <v/>
      </c>
      <c r="Q74" s="391"/>
      <c r="S74" s="390"/>
    </row>
    <row r="75" spans="1:19" x14ac:dyDescent="0.2">
      <c r="A75" s="825" t="str">
        <f>IF(ISBLANK('LIHTC AppFraction'!A35),"",'LIHTC AppFraction'!A35)</f>
        <v xml:space="preserve"> </v>
      </c>
      <c r="B75" s="877" t="str">
        <f>IF(ISBLANK('LIHTC AppFraction'!B35),"",'LIHTC AppFraction'!B35)</f>
        <v/>
      </c>
      <c r="C75" s="896" t="str">
        <f>IF(ISBLANK('LIHTC AppFraction'!C35),"",'LIHTC AppFraction'!C35)</f>
        <v/>
      </c>
      <c r="D75" s="869" t="str">
        <f>IF('Project Costs'!$V$8&gt;0,SUM((D35/$D$43)*'Project Costs'!$V$8),"")</f>
        <v/>
      </c>
      <c r="E75" s="894" t="str">
        <f t="shared" si="19"/>
        <v>na</v>
      </c>
      <c r="F75" s="849" t="str">
        <f t="shared" si="20"/>
        <v/>
      </c>
      <c r="G75" s="837" t="str">
        <f>IF(AND(ISNUMBER('LIHTC AppFraction'!J35),ISNUMBER(D75)),'LIHTC AppFraction'!J35,"")</f>
        <v/>
      </c>
      <c r="H75" s="820" t="str">
        <f>IF(AND(ISNUMBER('SLIHC AppFraction'!J35),ISNUMBER(D75)),'SLIHC AppFraction'!J35,"")</f>
        <v/>
      </c>
      <c r="I75" s="899" t="str">
        <f t="shared" si="21"/>
        <v/>
      </c>
      <c r="J75" s="849" t="str">
        <f t="shared" si="22"/>
        <v/>
      </c>
      <c r="K75" s="845"/>
      <c r="L75" s="822"/>
      <c r="M75" s="857"/>
      <c r="N75" s="853" t="str">
        <f t="shared" si="23"/>
        <v/>
      </c>
      <c r="O75" s="865" t="str">
        <f t="shared" si="24"/>
        <v/>
      </c>
      <c r="Q75" s="391"/>
      <c r="S75" s="390"/>
    </row>
    <row r="76" spans="1:19" x14ac:dyDescent="0.2">
      <c r="A76" s="825" t="str">
        <f>IF(ISBLANK('LIHTC AppFraction'!A36),"",'LIHTC AppFraction'!A36)</f>
        <v xml:space="preserve"> </v>
      </c>
      <c r="B76" s="877" t="str">
        <f>IF(ISBLANK('LIHTC AppFraction'!B36),"",'LIHTC AppFraction'!B36)</f>
        <v/>
      </c>
      <c r="C76" s="896" t="str">
        <f>IF(ISBLANK('LIHTC AppFraction'!C36),"",'LIHTC AppFraction'!C36)</f>
        <v/>
      </c>
      <c r="D76" s="869" t="str">
        <f>IF('Project Costs'!$V$8&gt;0,SUM((D36/$D$43)*'Project Costs'!$V$8),"")</f>
        <v/>
      </c>
      <c r="E76" s="894" t="str">
        <f t="shared" si="19"/>
        <v>na</v>
      </c>
      <c r="F76" s="849" t="str">
        <f t="shared" si="20"/>
        <v/>
      </c>
      <c r="G76" s="837" t="str">
        <f>IF(AND(ISNUMBER('LIHTC AppFraction'!J36),ISNUMBER(D76)),'LIHTC AppFraction'!J36,"")</f>
        <v/>
      </c>
      <c r="H76" s="820" t="str">
        <f>IF(AND(ISNUMBER('SLIHC AppFraction'!J36),ISNUMBER(D76)),'SLIHC AppFraction'!J36,"")</f>
        <v/>
      </c>
      <c r="I76" s="899" t="str">
        <f t="shared" si="21"/>
        <v/>
      </c>
      <c r="J76" s="849" t="str">
        <f t="shared" si="22"/>
        <v/>
      </c>
      <c r="K76" s="845"/>
      <c r="L76" s="822"/>
      <c r="M76" s="857"/>
      <c r="N76" s="853" t="str">
        <f t="shared" si="23"/>
        <v/>
      </c>
      <c r="O76" s="865" t="str">
        <f t="shared" si="24"/>
        <v/>
      </c>
      <c r="Q76" s="391"/>
      <c r="S76" s="390"/>
    </row>
    <row r="77" spans="1:19" x14ac:dyDescent="0.2">
      <c r="A77" s="825" t="str">
        <f>IF(ISBLANK('LIHTC AppFraction'!A37),"",'LIHTC AppFraction'!A37)</f>
        <v xml:space="preserve"> </v>
      </c>
      <c r="B77" s="877" t="str">
        <f>IF(ISBLANK('LIHTC AppFraction'!B37),"",'LIHTC AppFraction'!B37)</f>
        <v/>
      </c>
      <c r="C77" s="896" t="str">
        <f>IF(ISBLANK('LIHTC AppFraction'!C37),"",'LIHTC AppFraction'!C37)</f>
        <v/>
      </c>
      <c r="D77" s="869" t="str">
        <f>IF('Project Costs'!$V$8&gt;0,SUM((D37/$D$43)*'Project Costs'!$V$8),"")</f>
        <v/>
      </c>
      <c r="E77" s="894" t="str">
        <f t="shared" si="19"/>
        <v>na</v>
      </c>
      <c r="F77" s="849" t="str">
        <f t="shared" si="20"/>
        <v/>
      </c>
      <c r="G77" s="837" t="str">
        <f>IF(AND(ISNUMBER('LIHTC AppFraction'!J37),ISNUMBER(D77)),'LIHTC AppFraction'!J37,"")</f>
        <v/>
      </c>
      <c r="H77" s="820" t="str">
        <f>IF(AND(ISNUMBER('SLIHC AppFraction'!J37),ISNUMBER(D77)),'SLIHC AppFraction'!J37,"")</f>
        <v/>
      </c>
      <c r="I77" s="899" t="str">
        <f t="shared" si="21"/>
        <v/>
      </c>
      <c r="J77" s="849" t="str">
        <f t="shared" si="22"/>
        <v/>
      </c>
      <c r="K77" s="845"/>
      <c r="L77" s="822"/>
      <c r="M77" s="857"/>
      <c r="N77" s="853" t="str">
        <f t="shared" si="23"/>
        <v/>
      </c>
      <c r="O77" s="865" t="str">
        <f t="shared" si="24"/>
        <v/>
      </c>
      <c r="Q77" s="391"/>
      <c r="S77" s="390"/>
    </row>
    <row r="78" spans="1:19" x14ac:dyDescent="0.2">
      <c r="A78" s="825" t="str">
        <f>IF(ISBLANK('LIHTC AppFraction'!A38),"",'LIHTC AppFraction'!A38)</f>
        <v xml:space="preserve"> </v>
      </c>
      <c r="B78" s="877" t="str">
        <f>IF(ISBLANK('LIHTC AppFraction'!B38),"",'LIHTC AppFraction'!B38)</f>
        <v xml:space="preserve"> </v>
      </c>
      <c r="C78" s="896" t="str">
        <f>IF(ISBLANK('LIHTC AppFraction'!C38),"",'LIHTC AppFraction'!C38)</f>
        <v xml:space="preserve"> </v>
      </c>
      <c r="D78" s="869" t="str">
        <f>IF('Project Costs'!$V$8&gt;0,SUM((D38/$D$43)*'Project Costs'!$V$8),"")</f>
        <v/>
      </c>
      <c r="E78" s="894" t="str">
        <f t="shared" si="19"/>
        <v>na</v>
      </c>
      <c r="F78" s="849" t="str">
        <f t="shared" si="20"/>
        <v/>
      </c>
      <c r="G78" s="837" t="str">
        <f>IF(AND(ISNUMBER('LIHTC AppFraction'!J38),ISNUMBER(D78)),'LIHTC AppFraction'!J38,"")</f>
        <v/>
      </c>
      <c r="H78" s="820" t="str">
        <f>IF(AND(ISNUMBER('SLIHC AppFraction'!J38),ISNUMBER(D78)),'SLIHC AppFraction'!J38,"")</f>
        <v/>
      </c>
      <c r="I78" s="899" t="str">
        <f t="shared" si="21"/>
        <v/>
      </c>
      <c r="J78" s="849" t="str">
        <f t="shared" si="22"/>
        <v/>
      </c>
      <c r="K78" s="845"/>
      <c r="L78" s="822"/>
      <c r="M78" s="857"/>
      <c r="N78" s="853" t="str">
        <f t="shared" si="23"/>
        <v/>
      </c>
      <c r="O78" s="865" t="str">
        <f t="shared" si="24"/>
        <v/>
      </c>
      <c r="Q78" s="391"/>
      <c r="S78" s="390"/>
    </row>
    <row r="79" spans="1:19" x14ac:dyDescent="0.2">
      <c r="A79" s="825" t="str">
        <f>IF(ISBLANK('LIHTC AppFraction'!A39),"",'LIHTC AppFraction'!A39)</f>
        <v xml:space="preserve"> </v>
      </c>
      <c r="B79" s="877" t="str">
        <f>IF(ISBLANK('LIHTC AppFraction'!B39),"",'LIHTC AppFraction'!B39)</f>
        <v xml:space="preserve"> </v>
      </c>
      <c r="C79" s="896" t="str">
        <f>IF(ISBLANK('LIHTC AppFraction'!C39),"",'LIHTC AppFraction'!C39)</f>
        <v xml:space="preserve"> </v>
      </c>
      <c r="D79" s="869" t="str">
        <f>IF('Project Costs'!$V$8&gt;0,SUM((D39/$D$43)*'Project Costs'!$V$8),"")</f>
        <v/>
      </c>
      <c r="E79" s="894" t="str">
        <f t="shared" si="19"/>
        <v>na</v>
      </c>
      <c r="F79" s="849" t="str">
        <f t="shared" si="20"/>
        <v/>
      </c>
      <c r="G79" s="837" t="str">
        <f>IF(AND(ISNUMBER('LIHTC AppFraction'!J39),ISNUMBER(D79)),'LIHTC AppFraction'!J39,"")</f>
        <v/>
      </c>
      <c r="H79" s="820" t="str">
        <f>IF(AND(ISNUMBER('SLIHC AppFraction'!J39),ISNUMBER(D79)),'SLIHC AppFraction'!J39,"")</f>
        <v/>
      </c>
      <c r="I79" s="899" t="str">
        <f t="shared" si="21"/>
        <v/>
      </c>
      <c r="J79" s="849" t="str">
        <f t="shared" si="22"/>
        <v/>
      </c>
      <c r="K79" s="845"/>
      <c r="L79" s="822"/>
      <c r="M79" s="857"/>
      <c r="N79" s="853" t="str">
        <f t="shared" si="23"/>
        <v/>
      </c>
      <c r="O79" s="865" t="str">
        <f t="shared" si="24"/>
        <v/>
      </c>
      <c r="Q79" s="391"/>
      <c r="S79" s="390"/>
    </row>
    <row r="80" spans="1:19" x14ac:dyDescent="0.2">
      <c r="A80" s="825" t="str">
        <f>IF(ISBLANK('LIHTC AppFraction'!A40),"",'LIHTC AppFraction'!A40)</f>
        <v xml:space="preserve"> </v>
      </c>
      <c r="B80" s="877" t="str">
        <f>IF(ISBLANK('LIHTC AppFraction'!B40),"",'LIHTC AppFraction'!B40)</f>
        <v xml:space="preserve"> </v>
      </c>
      <c r="C80" s="896" t="str">
        <f>IF(ISBLANK('LIHTC AppFraction'!C40),"",'LIHTC AppFraction'!C40)</f>
        <v xml:space="preserve"> </v>
      </c>
      <c r="D80" s="869" t="str">
        <f>IF('Project Costs'!$V$8&gt;0,SUM((D40/$D$43)*'Project Costs'!$V$8),"")</f>
        <v/>
      </c>
      <c r="E80" s="894" t="str">
        <f t="shared" si="19"/>
        <v>na</v>
      </c>
      <c r="F80" s="849" t="str">
        <f t="shared" si="20"/>
        <v/>
      </c>
      <c r="G80" s="837" t="str">
        <f>IF(AND(ISNUMBER('LIHTC AppFraction'!J40),ISNUMBER(D80)),'LIHTC AppFraction'!J40,"")</f>
        <v/>
      </c>
      <c r="H80" s="820" t="str">
        <f>IF(AND(ISNUMBER('SLIHC AppFraction'!J40),ISNUMBER(D80)),'SLIHC AppFraction'!J40,"")</f>
        <v/>
      </c>
      <c r="I80" s="899" t="str">
        <f t="shared" si="21"/>
        <v/>
      </c>
      <c r="J80" s="849" t="str">
        <f t="shared" si="22"/>
        <v/>
      </c>
      <c r="K80" s="845"/>
      <c r="L80" s="822"/>
      <c r="M80" s="857"/>
      <c r="N80" s="853" t="str">
        <f t="shared" si="23"/>
        <v/>
      </c>
      <c r="O80" s="865" t="str">
        <f t="shared" si="24"/>
        <v/>
      </c>
      <c r="Q80" s="391"/>
      <c r="S80" s="390"/>
    </row>
    <row r="81" spans="1:19" x14ac:dyDescent="0.2">
      <c r="A81" s="825" t="str">
        <f>IF(ISBLANK('LIHTC AppFraction'!A41),"",'LIHTC AppFraction'!A41)</f>
        <v xml:space="preserve"> </v>
      </c>
      <c r="B81" s="877" t="str">
        <f>IF(ISBLANK('LIHTC AppFraction'!B41),"",'LIHTC AppFraction'!B41)</f>
        <v xml:space="preserve"> </v>
      </c>
      <c r="C81" s="896" t="str">
        <f>IF(ISBLANK('LIHTC AppFraction'!C41),"",'LIHTC AppFraction'!C41)</f>
        <v xml:space="preserve"> </v>
      </c>
      <c r="D81" s="869" t="str">
        <f>IF('Project Costs'!$V$8&gt;0,SUM((D41/$D$43)*'Project Costs'!$V$8),"")</f>
        <v/>
      </c>
      <c r="E81" s="894" t="str">
        <f t="shared" si="19"/>
        <v>na</v>
      </c>
      <c r="F81" s="849" t="str">
        <f t="shared" si="20"/>
        <v/>
      </c>
      <c r="G81" s="837" t="str">
        <f>IF(AND(ISNUMBER('LIHTC AppFraction'!J41),ISNUMBER(D81)),'LIHTC AppFraction'!J41,"")</f>
        <v/>
      </c>
      <c r="H81" s="820" t="str">
        <f>IF(AND(ISNUMBER('SLIHC AppFraction'!J41),ISNUMBER(D81)),'SLIHC AppFraction'!J41,"")</f>
        <v/>
      </c>
      <c r="I81" s="899" t="str">
        <f t="shared" si="21"/>
        <v/>
      </c>
      <c r="J81" s="849" t="str">
        <f t="shared" si="22"/>
        <v/>
      </c>
      <c r="K81" s="845"/>
      <c r="L81" s="822"/>
      <c r="M81" s="857"/>
      <c r="N81" s="853" t="str">
        <f t="shared" si="23"/>
        <v/>
      </c>
      <c r="O81" s="865" t="str">
        <f t="shared" si="24"/>
        <v/>
      </c>
      <c r="Q81" s="391"/>
      <c r="S81" s="390"/>
    </row>
    <row r="82" spans="1:19" x14ac:dyDescent="0.2">
      <c r="A82" s="826" t="str">
        <f>IF(ISBLANK('LIHTC AppFraction'!A42),"",'LIHTC AppFraction'!A42)</f>
        <v xml:space="preserve"> </v>
      </c>
      <c r="B82" s="878" t="str">
        <f>IF(ISBLANK('LIHTC AppFraction'!B42),"",'LIHTC AppFraction'!B42)</f>
        <v xml:space="preserve"> </v>
      </c>
      <c r="C82" s="901" t="str">
        <f>IF(ISBLANK('LIHTC AppFraction'!C42),"",'LIHTC AppFraction'!C42)</f>
        <v xml:space="preserve"> </v>
      </c>
      <c r="D82" s="870" t="str">
        <f>IF('Project Costs'!$V$8&gt;0,SUM((D42/$D$43)*'Project Costs'!$V$8),"")</f>
        <v/>
      </c>
      <c r="E82" s="902" t="str">
        <f t="shared" si="19"/>
        <v>na</v>
      </c>
      <c r="F82" s="850" t="str">
        <f t="shared" si="20"/>
        <v/>
      </c>
      <c r="G82" s="838" t="str">
        <f>IF(AND(ISNUMBER('LIHTC AppFraction'!J42),ISNUMBER(D82)),'LIHTC AppFraction'!J42,"")</f>
        <v/>
      </c>
      <c r="H82" s="828" t="str">
        <f>IF(AND(ISNUMBER('SLIHC AppFraction'!J42),ISNUMBER(D82)),'SLIHC AppFraction'!J42,"")</f>
        <v/>
      </c>
      <c r="I82" s="903" t="str">
        <f t="shared" si="21"/>
        <v/>
      </c>
      <c r="J82" s="850" t="str">
        <f t="shared" si="22"/>
        <v/>
      </c>
      <c r="K82" s="846"/>
      <c r="L82" s="830"/>
      <c r="M82" s="858"/>
      <c r="N82" s="854" t="str">
        <f t="shared" si="23"/>
        <v/>
      </c>
      <c r="O82" s="866" t="str">
        <f t="shared" si="24"/>
        <v/>
      </c>
      <c r="Q82" s="391"/>
      <c r="S82" s="390"/>
    </row>
    <row r="83" spans="1:19" x14ac:dyDescent="0.2">
      <c r="A83" s="110"/>
      <c r="B83" s="173"/>
      <c r="C83" s="173"/>
      <c r="D83" s="871">
        <f>SUM(D48:D82)</f>
        <v>0</v>
      </c>
      <c r="E83" s="832"/>
      <c r="F83" s="843">
        <f>SUM(F48:F82)</f>
        <v>0</v>
      </c>
      <c r="G83" s="839"/>
      <c r="H83" s="833"/>
      <c r="I83" s="904">
        <f>SUM(I48:I82)</f>
        <v>0</v>
      </c>
      <c r="J83" s="851">
        <f>SUM(J48:J82)</f>
        <v>0</v>
      </c>
      <c r="K83" s="905"/>
      <c r="L83" s="906"/>
      <c r="M83" s="508"/>
      <c r="N83" s="907">
        <f>SUM(N48:N82)</f>
        <v>0</v>
      </c>
      <c r="O83" s="867">
        <f>SUM(O48:O82)</f>
        <v>0</v>
      </c>
      <c r="Q83" s="391"/>
      <c r="S83" s="390"/>
    </row>
    <row r="84" spans="1:19" x14ac:dyDescent="0.2">
      <c r="F84" s="129"/>
      <c r="G84" s="130"/>
      <c r="H84" s="131" t="s">
        <v>208</v>
      </c>
      <c r="I84" s="900" t="str">
        <f>IF(D83&gt;0,(I83/F83),"")</f>
        <v/>
      </c>
      <c r="J84" s="892" t="str">
        <f>IF(D83&gt;0,(J83/F83),"")</f>
        <v/>
      </c>
      <c r="Q84" s="391"/>
      <c r="S84" s="390"/>
    </row>
    <row r="85" spans="1:19" x14ac:dyDescent="0.2">
      <c r="C85" s="31" t="s">
        <v>191</v>
      </c>
      <c r="Q85" s="391"/>
      <c r="S85" s="390"/>
    </row>
    <row r="86" spans="1:19" x14ac:dyDescent="0.2">
      <c r="C86" s="31" t="s">
        <v>192</v>
      </c>
      <c r="Q86" s="391"/>
      <c r="S86" s="390"/>
    </row>
    <row r="87" spans="1:19" x14ac:dyDescent="0.2">
      <c r="Q87" s="391"/>
      <c r="S87" s="390"/>
    </row>
    <row r="88" spans="1:19" x14ac:dyDescent="0.2">
      <c r="M88" s="386"/>
    </row>
    <row r="89" spans="1:19" x14ac:dyDescent="0.2">
      <c r="O89" s="388"/>
    </row>
    <row r="117" spans="1:5" x14ac:dyDescent="0.2">
      <c r="A117" s="16" t="s">
        <v>159</v>
      </c>
      <c r="B117" s="62"/>
      <c r="C117" s="16"/>
      <c r="E117" s="386"/>
    </row>
    <row r="118" spans="1:5" x14ac:dyDescent="0.2">
      <c r="A118" s="16"/>
      <c r="B118" s="62" t="s">
        <v>210</v>
      </c>
      <c r="C118" s="16"/>
    </row>
    <row r="119" spans="1:5" x14ac:dyDescent="0.2">
      <c r="A119" s="16"/>
      <c r="B119" s="62" t="s">
        <v>211</v>
      </c>
      <c r="C119" s="16"/>
    </row>
    <row r="120" spans="1:5" x14ac:dyDescent="0.2">
      <c r="A120" s="16"/>
      <c r="B120" s="62"/>
      <c r="C120" s="16"/>
    </row>
    <row r="121" spans="1:5" x14ac:dyDescent="0.2">
      <c r="A121" s="16" t="s">
        <v>189</v>
      </c>
      <c r="B121" s="62"/>
      <c r="C121" s="16"/>
    </row>
    <row r="122" spans="1:5" x14ac:dyDescent="0.2">
      <c r="A122" s="16" t="s">
        <v>187</v>
      </c>
      <c r="B122" s="25"/>
      <c r="C122" s="132"/>
    </row>
    <row r="123" spans="1:5" x14ac:dyDescent="0.2">
      <c r="A123" s="108"/>
      <c r="B123" s="16" t="s">
        <v>156</v>
      </c>
      <c r="C123" s="134"/>
    </row>
    <row r="124" spans="1:5" x14ac:dyDescent="0.2">
      <c r="A124" s="108"/>
      <c r="B124" s="16" t="s">
        <v>157</v>
      </c>
      <c r="C124" s="135"/>
    </row>
    <row r="125" spans="1:5" x14ac:dyDescent="0.2">
      <c r="A125" s="108"/>
      <c r="B125" s="16" t="s">
        <v>158</v>
      </c>
      <c r="C125" s="136"/>
    </row>
    <row r="126" spans="1:5" x14ac:dyDescent="0.2">
      <c r="A126" s="108"/>
      <c r="B126" s="25"/>
      <c r="C126" s="136"/>
    </row>
    <row r="127" spans="1:5" x14ac:dyDescent="0.2">
      <c r="A127" s="16" t="s">
        <v>188</v>
      </c>
      <c r="B127" s="25"/>
      <c r="C127" s="136"/>
    </row>
    <row r="128" spans="1:5" x14ac:dyDescent="0.2">
      <c r="A128" s="108"/>
      <c r="B128" s="16" t="s">
        <v>179</v>
      </c>
      <c r="C128" s="136"/>
    </row>
    <row r="129" spans="1:3" x14ac:dyDescent="0.2">
      <c r="A129" s="108"/>
      <c r="B129" s="16" t="s">
        <v>180</v>
      </c>
      <c r="C129" s="136"/>
    </row>
    <row r="130" spans="1:3" x14ac:dyDescent="0.2">
      <c r="A130" s="108"/>
      <c r="B130" s="16" t="s">
        <v>181</v>
      </c>
      <c r="C130" s="136"/>
    </row>
    <row r="131" spans="1:3" x14ac:dyDescent="0.2">
      <c r="A131" s="108"/>
      <c r="B131" s="25"/>
      <c r="C131" s="136"/>
    </row>
    <row r="132" spans="1:3" x14ac:dyDescent="0.2">
      <c r="A132" s="16" t="s">
        <v>190</v>
      </c>
      <c r="B132" s="25"/>
      <c r="C132" s="136"/>
    </row>
    <row r="133" spans="1:3" x14ac:dyDescent="0.2">
      <c r="A133" s="92" t="s">
        <v>182</v>
      </c>
      <c r="B133" s="25"/>
      <c r="C133" s="136"/>
    </row>
    <row r="134" spans="1:3" x14ac:dyDescent="0.2">
      <c r="A134" s="108" t="s">
        <v>186</v>
      </c>
      <c r="B134" s="25"/>
      <c r="C134" s="136"/>
    </row>
    <row r="135" spans="1:3" x14ac:dyDescent="0.2">
      <c r="A135" s="92" t="s">
        <v>185</v>
      </c>
      <c r="B135" s="16"/>
      <c r="C135" s="136"/>
    </row>
    <row r="136" spans="1:3" x14ac:dyDescent="0.2">
      <c r="A136" s="16" t="s">
        <v>183</v>
      </c>
      <c r="B136" s="25"/>
      <c r="C136" s="136"/>
    </row>
    <row r="137" spans="1:3" x14ac:dyDescent="0.2">
      <c r="A137" s="108" t="s">
        <v>184</v>
      </c>
      <c r="B137" s="25"/>
      <c r="C137" s="25"/>
    </row>
    <row r="138" spans="1:3" x14ac:dyDescent="0.2">
      <c r="A138" s="108"/>
      <c r="B138" s="25"/>
      <c r="C138" s="136"/>
    </row>
    <row r="139" spans="1:3" x14ac:dyDescent="0.2">
      <c r="A139" s="16" t="s">
        <v>195</v>
      </c>
      <c r="B139" s="61"/>
      <c r="C139" s="26"/>
    </row>
    <row r="140" spans="1:3" x14ac:dyDescent="0.2">
      <c r="A140" s="108" t="s">
        <v>197</v>
      </c>
      <c r="B140" s="137"/>
      <c r="C140" s="137"/>
    </row>
    <row r="141" spans="1:3" x14ac:dyDescent="0.2">
      <c r="A141" s="108" t="s">
        <v>196</v>
      </c>
      <c r="B141" s="137"/>
      <c r="C141" s="136"/>
    </row>
    <row r="142" spans="1:3" x14ac:dyDescent="0.2">
      <c r="A142" s="108"/>
      <c r="B142" s="16"/>
      <c r="C142" s="136"/>
    </row>
    <row r="143" spans="1:3" x14ac:dyDescent="0.2">
      <c r="A143" s="92" t="s">
        <v>160</v>
      </c>
      <c r="B143" s="138"/>
      <c r="C143" s="135"/>
    </row>
    <row r="144" spans="1:3" x14ac:dyDescent="0.2">
      <c r="A144" s="25" t="s">
        <v>161</v>
      </c>
      <c r="B144" s="16"/>
      <c r="C144" s="16"/>
    </row>
  </sheetData>
  <sheetProtection sheet="1" objects="1" scenarios="1"/>
  <mergeCells count="6">
    <mergeCell ref="A1:B1"/>
    <mergeCell ref="A5:C5"/>
    <mergeCell ref="A45:B45"/>
    <mergeCell ref="F45:G45"/>
    <mergeCell ref="A3:B3"/>
    <mergeCell ref="F5:G5"/>
  </mergeCells>
  <printOptions horizontalCentered="1"/>
  <pageMargins left="0.25" right="0.25" top="0.75" bottom="0.75" header="0.3" footer="0.3"/>
  <pageSetup scale="73" fitToHeight="0" orientation="landscape" r:id="rId1"/>
  <headerFooter>
    <oddHeader>&amp;CNew York State Homes and Community Renewal Housing Credit Cost Certification</oddHeader>
  </headerFooter>
  <rowBreaks count="1" manualBreakCount="1">
    <brk id="4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Summary &amp; Dec of Subsidies</vt:lpstr>
      <vt:lpstr>LIHTC AppFraction</vt:lpstr>
      <vt:lpstr>SLIHC AppFraction</vt:lpstr>
      <vt:lpstr>UnitType-sq</vt:lpstr>
      <vt:lpstr>Project Costs</vt:lpstr>
      <vt:lpstr>Single Building</vt:lpstr>
      <vt:lpstr>Multiple Building</vt:lpstr>
      <vt:lpstr>Credit Calculations</vt:lpstr>
      <vt:lpstr>'Credit Calculations'!Print_Area</vt:lpstr>
      <vt:lpstr>'LIHTC AppFraction'!Print_Area</vt:lpstr>
      <vt:lpstr>'Multiple Building'!Print_Area</vt:lpstr>
      <vt:lpstr>'Project Costs'!Print_Area</vt:lpstr>
      <vt:lpstr>'Single Building'!Print_Area</vt:lpstr>
      <vt:lpstr>'SLIHC AppFraction'!Print_Area</vt:lpstr>
      <vt:lpstr>'Summary &amp; Dec of Subsidies'!Print_Area</vt:lpstr>
      <vt:lpstr>'UnitType-sq'!Print_Area</vt:lpstr>
      <vt:lpstr>typefin</vt:lpstr>
    </vt:vector>
  </TitlesOfParts>
  <Company>NYS DHCR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DHCR Cost Certification 2021_v1.00</dc:title>
  <dc:subject>DHCR Cost Certification</dc:subject>
  <dc:creator>NYS OF&amp;D</dc:creator>
  <cp:lastModifiedBy>Slaiman, Kristen (HCR)</cp:lastModifiedBy>
  <cp:lastPrinted>2020-10-15T20:08:01Z</cp:lastPrinted>
  <dcterms:created xsi:type="dcterms:W3CDTF">2004-01-21T20:10:17Z</dcterms:created>
  <dcterms:modified xsi:type="dcterms:W3CDTF">2021-09-28T17:50:50Z</dcterms:modified>
</cp:coreProperties>
</file>